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ime Sheet for Drive Morning St" sheetId="1" r:id="rId4"/>
  </sheets>
</workbook>
</file>

<file path=xl/sharedStrings.xml><?xml version="1.0" encoding="utf-8"?>
<sst xmlns="http://schemas.openxmlformats.org/spreadsheetml/2006/main" uniqueCount="110">
  <si>
    <t>Table 1</t>
  </si>
  <si>
    <t>Location</t>
  </si>
  <si>
    <t>Time</t>
  </si>
  <si>
    <t>Total Time</t>
  </si>
  <si>
    <t>Running Total Days</t>
  </si>
  <si>
    <t>Running Total Hrs</t>
  </si>
  <si>
    <t>Total KM</t>
  </si>
  <si>
    <t>Running Total KM</t>
  </si>
  <si>
    <t>kWh Received</t>
  </si>
  <si>
    <t>Running Total kWh</t>
  </si>
  <si>
    <r>
      <rPr>
        <b val="1"/>
        <u val="single"/>
        <sz val="10"/>
        <color indexed="8"/>
        <rFont val="Helvetica Neue"/>
      </rPr>
      <t>gCO2 Equivalent</t>
    </r>
    <r>
      <rPr>
        <b val="1"/>
        <sz val="10"/>
        <color indexed="8"/>
        <rFont val="Helvetica Neue"/>
      </rPr>
      <t xml:space="preserve"> (each province)</t>
    </r>
  </si>
  <si>
    <t>Running Total kg of CO2</t>
  </si>
  <si>
    <t>Charge Cost/min</t>
  </si>
  <si>
    <t>Charge Total (tax not inc)</t>
  </si>
  <si>
    <t>Running Charge Total</t>
  </si>
  <si>
    <t>Port Alberni Departure</t>
  </si>
  <si>
    <t>Departure Bay - Arrive</t>
  </si>
  <si>
    <t>Ferry Depart</t>
  </si>
  <si>
    <t>BC Ferry Travel</t>
  </si>
  <si>
    <t>Horseshoe Bay - Depart</t>
  </si>
  <si>
    <t>Hope Petro Canada Arrive</t>
  </si>
  <si>
    <t>Hope Petro Canada Charge</t>
  </si>
  <si>
    <t>Hope Petro Canada Depart</t>
  </si>
  <si>
    <t>Merrit Arrive</t>
  </si>
  <si>
    <t>Merrit Charge</t>
  </si>
  <si>
    <t>Merrit Depart (FOOD)</t>
  </si>
  <si>
    <t>Salmon Arm Ar</t>
  </si>
  <si>
    <t>Salmon Arm Charge</t>
  </si>
  <si>
    <t>Salmon Arm Dep</t>
  </si>
  <si>
    <t>Rogers Pass Ar</t>
  </si>
  <si>
    <t>Rogers Pass Charge</t>
  </si>
  <si>
    <t>Rogers Pass Dep</t>
  </si>
  <si>
    <t>Field Ar</t>
  </si>
  <si>
    <t>Field Charge</t>
  </si>
  <si>
    <t>Field Dep (FOOD) +1hr</t>
  </si>
  <si>
    <t>Calgary Petro Can Arr</t>
  </si>
  <si>
    <t>Calgary Petro Can Charge</t>
  </si>
  <si>
    <t>Calgary Petro Can Depart</t>
  </si>
  <si>
    <t>Siksika Biz Petro Can Arr</t>
  </si>
  <si>
    <t>Siksika Biz Petro Can Chr</t>
  </si>
  <si>
    <t>Siksika Biz Petro Can</t>
  </si>
  <si>
    <t>Siksika Biz Petro Can (REST Level 2 Charge)</t>
  </si>
  <si>
    <t>Siksika Biz Petro Can Dep</t>
  </si>
  <si>
    <t>Medicine Hat Arrive</t>
  </si>
  <si>
    <t>Medicine Hat Charge</t>
  </si>
  <si>
    <t>Medine Hat Dep (Food)</t>
  </si>
  <si>
    <t>Swift Current Arrive</t>
  </si>
  <si>
    <t>Swift Current Charge</t>
  </si>
  <si>
    <t>Swift Current Depart</t>
  </si>
  <si>
    <t>Regina Arrive</t>
  </si>
  <si>
    <t>Regina Charge</t>
  </si>
  <si>
    <t>Regina Dep (Food)</t>
  </si>
  <si>
    <t>Whitewood Arrive</t>
  </si>
  <si>
    <t>Whitewood Charge</t>
  </si>
  <si>
    <t>Whitewood Depart</t>
  </si>
  <si>
    <t>Brandon Arrive</t>
  </si>
  <si>
    <t>Brandon Charge</t>
  </si>
  <si>
    <t>Brandon Dep (FOOD Time Change +1hr)</t>
  </si>
  <si>
    <t>Dugald (Winnipeg) Arrive</t>
  </si>
  <si>
    <t>Dugald (Winnipeg) Charge</t>
  </si>
  <si>
    <t>Dugald (Winnipeg) Dep (Food - Time Change)</t>
  </si>
  <si>
    <t>Redden (Kenora) Arrive</t>
  </si>
  <si>
    <t>Redden (Kenora) Charge</t>
  </si>
  <si>
    <t>Redden (Kenora) Dep</t>
  </si>
  <si>
    <t>Petro Can Ignace Arrive</t>
  </si>
  <si>
    <t>Petro Can Ignace Charge</t>
  </si>
  <si>
    <t>Petro Can Ignace Arrive (FOOD)</t>
  </si>
  <si>
    <t>PetroCan (Thunder Bay) Ar</t>
  </si>
  <si>
    <t>?Cost?</t>
  </si>
  <si>
    <t>PetroCan (Thunder Bay) Ch</t>
  </si>
  <si>
    <t>PetroCan (Thunder Bay) Depart (Food) +1hr Time</t>
  </si>
  <si>
    <t>Nipigon Arrive</t>
  </si>
  <si>
    <t>Nipigon Charge</t>
  </si>
  <si>
    <t>Nipigon Dep</t>
  </si>
  <si>
    <t>Marathon Petro Can Ar</t>
  </si>
  <si>
    <t>Marathon Petro Can Ch</t>
  </si>
  <si>
    <t>Marathon Petro Can Depart (Food)</t>
  </si>
  <si>
    <t>Petro Canada (Wawa) Ar</t>
  </si>
  <si>
    <t>Petro Canada (Wawa) Charge</t>
  </si>
  <si>
    <t>Petro Canada (Wawa) Depart (FOOD)</t>
  </si>
  <si>
    <t>Sault Petro Can Arrive</t>
  </si>
  <si>
    <t>Sault Petro Can Charge</t>
  </si>
  <si>
    <t>Sault Petro Can Dep (Food)</t>
  </si>
  <si>
    <t>REST (FOOD) Leave Sault</t>
  </si>
  <si>
    <t>Spanish Scotiabank Arr</t>
  </si>
  <si>
    <t>Spanish Scotiabank Ch</t>
  </si>
  <si>
    <t>Spanish Scotiabank Depart (FOOD)</t>
  </si>
  <si>
    <t>Sudbury Petro (Ar)</t>
  </si>
  <si>
    <t>Sudbury Petro (ch)</t>
  </si>
  <si>
    <t>Sudbury Petro (Dp</t>
  </si>
  <si>
    <t>Parry Sound Petro (ar)</t>
  </si>
  <si>
    <t>Parry Sound Petro (ch)</t>
  </si>
  <si>
    <t>Parry Sound Petro (dp)</t>
  </si>
  <si>
    <t>Vaughn Petro</t>
  </si>
  <si>
    <t>Vaughn Charge</t>
  </si>
  <si>
    <t>Vaughn Dep</t>
  </si>
  <si>
    <t>Toronto Arr</t>
  </si>
  <si>
    <t>Total</t>
  </si>
  <si>
    <t>KG CO2</t>
  </si>
  <si>
    <r>
      <rPr>
        <b val="1"/>
        <u val="single"/>
        <sz val="10"/>
        <color indexed="8"/>
        <rFont val="Helvetica Neue"/>
      </rPr>
      <t>Flight Carbon Emissions</t>
    </r>
  </si>
  <si>
    <t>YVR to YYZ</t>
  </si>
  <si>
    <t>Average Price</t>
  </si>
  <si>
    <t>Average Cost</t>
  </si>
  <si>
    <t>With Tax 13%</t>
  </si>
  <si>
    <t>YYJ TO YYZ</t>
  </si>
  <si>
    <t>Km/kwh</t>
  </si>
  <si>
    <t>Kwh/km</t>
  </si>
  <si>
    <t>WH/km</t>
  </si>
  <si>
    <t>Kwh/100km</t>
  </si>
  <si>
    <t>CONVERTER KM/KWH to KWH/KM</t>
  </si>
</sst>
</file>

<file path=xl/styles.xml><?xml version="1.0" encoding="utf-8"?>
<styleSheet xmlns="http://schemas.openxmlformats.org/spreadsheetml/2006/main">
  <numFmts count="8">
    <numFmt numFmtId="0" formatCode="General"/>
    <numFmt numFmtId="59" formatCode="ddd, mmm d, yyyy h:mmAM/PM m/d/yyyy"/>
    <numFmt numFmtId="60" formatCode="[h]&quot;h&quot; m&quot;m&quot;"/>
    <numFmt numFmtId="61" formatCode="0.0"/>
    <numFmt numFmtId="62" formatCode="ddd, mmm d, yy h:mmAM/PM"/>
    <numFmt numFmtId="63" formatCode="[m]&quot;m&quot;"/>
    <numFmt numFmtId="64" formatCode="&quot;$&quot;0.00"/>
    <numFmt numFmtId="65" formatCode="[h]&quot;h&quot;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u val="single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2" fontId="0" borderId="6" applyNumberFormat="1" applyFont="1" applyFill="0" applyBorder="1" applyAlignment="1" applyProtection="0">
      <alignment vertical="top" wrapText="1"/>
    </xf>
    <xf numFmtId="2" fontId="0" borderId="7" applyNumberFormat="1" applyFont="1" applyFill="0" applyBorder="1" applyAlignment="1" applyProtection="0">
      <alignment vertical="top" wrapText="1"/>
    </xf>
    <xf numFmtId="63" fontId="0" borderId="7" applyNumberFormat="1" applyFont="1" applyFill="0" applyBorder="1" applyAlignment="1" applyProtection="0">
      <alignment vertical="top" wrapText="1"/>
    </xf>
    <xf numFmtId="64" fontId="0" borderId="7" applyNumberFormat="1" applyFont="1" applyFill="0" applyBorder="1" applyAlignment="1" applyProtection="0">
      <alignment vertical="top" wrapText="1"/>
    </xf>
    <xf numFmtId="65" fontId="0" borderId="7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canada.ca/en/environment-climate-change/services/climate-change/greenhouse-gas-emissions/inventory.html" TargetMode="External"/><Relationship Id="rId2" Type="http://schemas.openxmlformats.org/officeDocument/2006/relationships/hyperlink" Target="https://www.icao.int/environmental-protection/CarbonOffset/Pages/default.asp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N9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24.7422" style="1" customWidth="1"/>
    <col min="2" max="2" width="34.0859" style="1" customWidth="1"/>
    <col min="3" max="3" width="16.3516" style="1" customWidth="1"/>
    <col min="4" max="4" width="17.0312" style="1" customWidth="1"/>
    <col min="5" max="5" width="16.5859" style="1" customWidth="1"/>
    <col min="6" max="14" width="16.3516" style="1" customWidth="1"/>
    <col min="15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2.25" customHeight="1">
      <c r="A2" t="s" s="3">
        <v>1</v>
      </c>
      <c r="B2" t="s" s="3">
        <v>2</v>
      </c>
      <c r="C2" t="s" s="3">
        <v>3</v>
      </c>
      <c r="D2" t="s" s="3">
        <v>4</v>
      </c>
      <c r="E2" t="s" s="3">
        <v>5</v>
      </c>
      <c r="F2" t="s" s="3">
        <v>6</v>
      </c>
      <c r="G2" t="s" s="3">
        <v>7</v>
      </c>
      <c r="H2" t="s" s="3">
        <v>8</v>
      </c>
      <c r="I2" t="s" s="3">
        <v>9</v>
      </c>
      <c r="J2" t="s" s="3">
        <v>10</v>
      </c>
      <c r="K2" t="s" s="3">
        <v>11</v>
      </c>
      <c r="L2" t="s" s="3">
        <v>12</v>
      </c>
      <c r="M2" t="s" s="3">
        <v>13</v>
      </c>
      <c r="N2" t="s" s="3">
        <v>14</v>
      </c>
    </row>
    <row r="3" ht="20.25" customHeight="1">
      <c r="A3" t="s" s="4">
        <v>15</v>
      </c>
      <c r="B3" s="5">
        <v>44667.197916666664</v>
      </c>
      <c r="C3" s="6">
        <v>0</v>
      </c>
      <c r="D3" s="6">
        <f>C3</f>
        <v>0</v>
      </c>
      <c r="E3" s="7">
        <f>D3</f>
        <v>0</v>
      </c>
      <c r="F3" s="8">
        <v>0</v>
      </c>
      <c r="G3" s="8">
        <v>0</v>
      </c>
      <c r="H3" s="8">
        <v>0</v>
      </c>
      <c r="I3" s="8">
        <f>H3</f>
        <v>0</v>
      </c>
      <c r="J3" s="8">
        <v>0</v>
      </c>
      <c r="K3" s="8">
        <v>0</v>
      </c>
      <c r="L3" s="6"/>
      <c r="M3" s="6"/>
      <c r="N3" s="6"/>
    </row>
    <row r="4" ht="20.05" customHeight="1">
      <c r="A4" t="s" s="9">
        <v>16</v>
      </c>
      <c r="B4" s="10">
        <f>B3+C4</f>
        <v>44667.24375</v>
      </c>
      <c r="C4" s="11">
        <v>0.04583333333333333</v>
      </c>
      <c r="D4" s="11">
        <f>D3+C4</f>
        <v>0.04583333333333333</v>
      </c>
      <c r="E4" s="12">
        <f>D4</f>
        <v>0.04583333333333333</v>
      </c>
      <c r="F4" s="11">
        <v>0</v>
      </c>
      <c r="G4" s="11">
        <f>G3+F4</f>
        <v>0</v>
      </c>
      <c r="H4" s="13">
        <f>F3/5.5</f>
        <v>0</v>
      </c>
      <c r="I4" s="13">
        <f>H4</f>
        <v>0</v>
      </c>
      <c r="J4" s="11">
        <v>0</v>
      </c>
      <c r="K4" s="11">
        <v>0</v>
      </c>
      <c r="L4" s="14"/>
      <c r="M4" s="14"/>
      <c r="N4" s="14"/>
    </row>
    <row r="5" ht="20.05" customHeight="1">
      <c r="A5" t="s" s="9">
        <v>17</v>
      </c>
      <c r="B5" s="15">
        <v>44667.270833333336</v>
      </c>
      <c r="C5" s="11">
        <f>B5-B4</f>
        <v>0.02708333333333333</v>
      </c>
      <c r="D5" s="11">
        <f>D4+C5</f>
        <v>0.07291666666666667</v>
      </c>
      <c r="E5" s="12">
        <f>D5</f>
        <v>0.07291666666666667</v>
      </c>
      <c r="F5" s="11">
        <v>0</v>
      </c>
      <c r="G5" s="11">
        <f>G4+F5</f>
        <v>0</v>
      </c>
      <c r="H5" s="13"/>
      <c r="I5" s="13">
        <f>H5</f>
        <v>0</v>
      </c>
      <c r="J5" s="11">
        <v>0</v>
      </c>
      <c r="K5" s="11">
        <v>0</v>
      </c>
      <c r="L5" s="14"/>
      <c r="M5" s="14"/>
      <c r="N5" s="14"/>
    </row>
    <row r="6" ht="20.05" customHeight="1">
      <c r="A6" t="s" s="9">
        <v>18</v>
      </c>
      <c r="B6" s="15">
        <f>B5+C6</f>
        <v>44667.340277777781</v>
      </c>
      <c r="C6" s="11">
        <v>0.06944444444444445</v>
      </c>
      <c r="D6" s="11">
        <f>D5+C6</f>
        <v>0.1423611111111111</v>
      </c>
      <c r="E6" s="12">
        <f>D6</f>
        <v>0.1423611111111111</v>
      </c>
      <c r="F6" s="11">
        <v>0</v>
      </c>
      <c r="G6" s="11">
        <f>G4+F6</f>
        <v>0</v>
      </c>
      <c r="H6" s="13">
        <v>0</v>
      </c>
      <c r="I6" s="13">
        <f>H6</f>
        <v>0</v>
      </c>
      <c r="J6" s="13">
        <v>15000</v>
      </c>
      <c r="K6" s="16">
        <f>(J6+K5)</f>
        <v>15000</v>
      </c>
      <c r="L6" s="14"/>
      <c r="M6" s="14"/>
      <c r="N6" s="14"/>
    </row>
    <row r="7" ht="20.05" customHeight="1">
      <c r="A7" t="s" s="9">
        <v>19</v>
      </c>
      <c r="B7" s="15">
        <f>B6+C7</f>
        <v>44667.347222222219</v>
      </c>
      <c r="C7" s="11">
        <v>0.006944444444444444</v>
      </c>
      <c r="D7" s="11">
        <f>D6+C7</f>
        <v>0.1493055555555556</v>
      </c>
      <c r="E7" s="12">
        <f>D7</f>
        <v>0.1493055555555556</v>
      </c>
      <c r="F7" s="11">
        <v>0</v>
      </c>
      <c r="G7" s="11">
        <f>G6+F7</f>
        <v>0</v>
      </c>
      <c r="H7" s="13">
        <f>F6/5.5</f>
        <v>0</v>
      </c>
      <c r="I7" s="13">
        <f>H7</f>
        <v>0</v>
      </c>
      <c r="J7" s="11">
        <v>0</v>
      </c>
      <c r="K7" s="16">
        <f>(J7+K6)</f>
        <v>15000</v>
      </c>
      <c r="L7" s="14"/>
      <c r="M7" s="14"/>
      <c r="N7" s="14"/>
    </row>
    <row r="8" ht="20.05" customHeight="1">
      <c r="A8" t="s" s="9">
        <v>20</v>
      </c>
      <c r="B8" s="15">
        <f>B7+C8</f>
        <v>44667.426388888889</v>
      </c>
      <c r="C8" s="14">
        <v>0.07916666666666666</v>
      </c>
      <c r="D8" s="14">
        <f>D7+C8</f>
        <v>0.2284722222222222</v>
      </c>
      <c r="E8" s="12">
        <f>D8</f>
        <v>0.2284722222222222</v>
      </c>
      <c r="F8" s="11">
        <v>252</v>
      </c>
      <c r="G8" s="11">
        <f>G7+F8</f>
        <v>252</v>
      </c>
      <c r="H8" s="13">
        <f>F7/5.5</f>
        <v>0</v>
      </c>
      <c r="I8" s="13">
        <f>H8+I7</f>
        <v>0</v>
      </c>
      <c r="J8" s="11">
        <v>0</v>
      </c>
      <c r="K8" s="16">
        <f>(J8+K7)</f>
        <v>15000</v>
      </c>
      <c r="L8" s="16"/>
      <c r="M8" s="16"/>
      <c r="N8" s="16"/>
    </row>
    <row r="9" ht="20.05" customHeight="1">
      <c r="A9" t="s" s="9">
        <v>21</v>
      </c>
      <c r="B9" s="15">
        <f>B8+C9</f>
        <v>44667.436111111114</v>
      </c>
      <c r="C9" s="17">
        <v>0.009722222222222222</v>
      </c>
      <c r="D9" s="14">
        <f>D8+C9</f>
        <v>0.2381944444444444</v>
      </c>
      <c r="E9" s="12">
        <f>D9</f>
        <v>0.2381944444444444</v>
      </c>
      <c r="F9" s="11">
        <v>0</v>
      </c>
      <c r="G9" s="11">
        <f>G8+F9</f>
        <v>252</v>
      </c>
      <c r="H9" s="13">
        <f>F8/5.5</f>
        <v>45.8181818181818</v>
      </c>
      <c r="I9" s="13">
        <f>H9+I8</f>
        <v>45.8181818181818</v>
      </c>
      <c r="J9" s="13">
        <f>H9*19.7</f>
        <v>902.618181818181</v>
      </c>
      <c r="K9" s="16">
        <f>(J9+K8)</f>
        <v>15902.6181818182</v>
      </c>
      <c r="L9" s="18">
        <v>0.33</v>
      </c>
      <c r="M9" s="18">
        <f>L9*C9*1440</f>
        <v>4.62</v>
      </c>
      <c r="N9" s="18">
        <f>M9</f>
        <v>4.62</v>
      </c>
    </row>
    <row r="10" ht="20.05" customHeight="1">
      <c r="A10" t="s" s="9">
        <v>22</v>
      </c>
      <c r="B10" s="15">
        <f>B9+C10</f>
        <v>44667.436111111114</v>
      </c>
      <c r="C10" s="14">
        <v>0</v>
      </c>
      <c r="D10" s="14">
        <f>D9+C10</f>
        <v>0.2381944444444444</v>
      </c>
      <c r="E10" s="12">
        <f>D10</f>
        <v>0.2381944444444444</v>
      </c>
      <c r="F10" s="11">
        <v>0</v>
      </c>
      <c r="G10" s="11">
        <f>G9+F10</f>
        <v>252</v>
      </c>
      <c r="H10" s="14"/>
      <c r="I10" s="13">
        <f>H10+I9</f>
        <v>45.8181818181818</v>
      </c>
      <c r="J10" s="11">
        <v>0</v>
      </c>
      <c r="K10" s="16">
        <f>(J10+K9)</f>
        <v>15902.6181818182</v>
      </c>
      <c r="L10" s="16"/>
      <c r="M10" s="16"/>
      <c r="N10" s="18">
        <f>N9+M10</f>
        <v>4.62</v>
      </c>
    </row>
    <row r="11" ht="20.05" customHeight="1">
      <c r="A11" t="s" s="9">
        <v>23</v>
      </c>
      <c r="B11" s="15">
        <f>B10+C11</f>
        <v>44667.483333333330</v>
      </c>
      <c r="C11" s="12">
        <v>0.04722222222222222</v>
      </c>
      <c r="D11" s="14">
        <f>D10+C11</f>
        <v>0.2854166666666667</v>
      </c>
      <c r="E11" s="12">
        <f>D11</f>
        <v>0.2854166666666667</v>
      </c>
      <c r="F11" s="11">
        <v>120</v>
      </c>
      <c r="G11" s="11">
        <f>G10+F11</f>
        <v>372</v>
      </c>
      <c r="H11" s="14"/>
      <c r="I11" s="13">
        <f>H11+I10</f>
        <v>45.8181818181818</v>
      </c>
      <c r="J11" s="11">
        <v>0</v>
      </c>
      <c r="K11" s="16">
        <f>(J11+K10)</f>
        <v>15902.6181818182</v>
      </c>
      <c r="L11" s="16"/>
      <c r="M11" s="16"/>
      <c r="N11" s="18">
        <f>N10+M11</f>
        <v>4.62</v>
      </c>
    </row>
    <row r="12" ht="20.05" customHeight="1">
      <c r="A12" t="s" s="9">
        <v>24</v>
      </c>
      <c r="B12" s="15">
        <f>B11+C12</f>
        <v>44667.50625</v>
      </c>
      <c r="C12" s="17">
        <v>0.02291666666666667</v>
      </c>
      <c r="D12" s="14">
        <f>D11+C12</f>
        <v>0.3083333333333333</v>
      </c>
      <c r="E12" s="12">
        <f>D12</f>
        <v>0.3083333333333333</v>
      </c>
      <c r="F12" s="11">
        <v>0</v>
      </c>
      <c r="G12" s="11">
        <f>G11+F12</f>
        <v>372</v>
      </c>
      <c r="H12" s="13">
        <v>36</v>
      </c>
      <c r="I12" s="13">
        <f>H12+I11</f>
        <v>81.8181818181818</v>
      </c>
      <c r="J12" s="13">
        <f>H12*19.7</f>
        <v>709.2</v>
      </c>
      <c r="K12" s="16">
        <f>(J12+K11)</f>
        <v>16611.8181818182</v>
      </c>
      <c r="L12" s="18">
        <v>0.21</v>
      </c>
      <c r="M12" s="18">
        <f>L12*C12*1440</f>
        <v>6.93</v>
      </c>
      <c r="N12" s="18">
        <f>N11+M12</f>
        <v>11.55</v>
      </c>
    </row>
    <row r="13" ht="20.05" customHeight="1">
      <c r="A13" t="s" s="9">
        <v>25</v>
      </c>
      <c r="B13" s="15">
        <f>B12+C13</f>
        <v>44667.50625</v>
      </c>
      <c r="C13" s="14">
        <v>0</v>
      </c>
      <c r="D13" s="14">
        <f>D12+C13</f>
        <v>0.3083333333333333</v>
      </c>
      <c r="E13" s="12">
        <f>D13</f>
        <v>0.3083333333333333</v>
      </c>
      <c r="F13" s="11">
        <v>0</v>
      </c>
      <c r="G13" s="11">
        <f>G12+F13</f>
        <v>372</v>
      </c>
      <c r="H13" s="14"/>
      <c r="I13" s="13">
        <f>H13+I12</f>
        <v>81.8181818181818</v>
      </c>
      <c r="J13" s="11">
        <v>0</v>
      </c>
      <c r="K13" s="16">
        <f>(J13+K12)</f>
        <v>16611.8181818182</v>
      </c>
      <c r="L13" s="16"/>
      <c r="M13" s="16"/>
      <c r="N13" s="18">
        <f>N12+M13</f>
        <v>11.55</v>
      </c>
    </row>
    <row r="14" ht="20.05" customHeight="1">
      <c r="A14" t="s" s="9">
        <v>26</v>
      </c>
      <c r="B14" s="15">
        <f>B13+C14</f>
        <v>44667.588888888888</v>
      </c>
      <c r="C14" s="12">
        <v>0.08263888888888889</v>
      </c>
      <c r="D14" s="14">
        <f>D13+C14</f>
        <v>0.3909722222222222</v>
      </c>
      <c r="E14" s="12">
        <f>D14</f>
        <v>0.3909722222222222</v>
      </c>
      <c r="F14" s="11">
        <v>191</v>
      </c>
      <c r="G14" s="11">
        <f>G13+F14</f>
        <v>563</v>
      </c>
      <c r="H14" s="14"/>
      <c r="I14" s="13">
        <f>H14+I13</f>
        <v>81.8181818181818</v>
      </c>
      <c r="J14" s="11">
        <v>0</v>
      </c>
      <c r="K14" s="16">
        <f>(J14+K13)</f>
        <v>16611.8181818182</v>
      </c>
      <c r="L14" s="16"/>
      <c r="M14" s="16"/>
      <c r="N14" s="18">
        <f>N13+M14</f>
        <v>11.55</v>
      </c>
    </row>
    <row r="15" ht="20.05" customHeight="1">
      <c r="A15" t="s" s="9">
        <v>27</v>
      </c>
      <c r="B15" s="15">
        <f>B14+C15</f>
        <v>44667.619444444441</v>
      </c>
      <c r="C15" s="17">
        <v>0.03055555555555555</v>
      </c>
      <c r="D15" s="14">
        <f>D14+C15</f>
        <v>0.4215277777777778</v>
      </c>
      <c r="E15" s="12">
        <f>D15</f>
        <v>0.4215277777777778</v>
      </c>
      <c r="F15" s="11">
        <v>0</v>
      </c>
      <c r="G15" s="11">
        <f>G14+F15</f>
        <v>563</v>
      </c>
      <c r="H15" s="13">
        <v>44</v>
      </c>
      <c r="I15" s="13">
        <f>H15+I14</f>
        <v>125.818181818182</v>
      </c>
      <c r="J15" s="13">
        <f>H15*19.7</f>
        <v>866.8</v>
      </c>
      <c r="K15" s="16">
        <f>(J15+K14)</f>
        <v>17478.6181818182</v>
      </c>
      <c r="L15" s="18">
        <v>0.21</v>
      </c>
      <c r="M15" s="18">
        <f>L15*C15*1440</f>
        <v>9.24</v>
      </c>
      <c r="N15" s="18">
        <f>N14+M15</f>
        <v>20.79</v>
      </c>
    </row>
    <row r="16" ht="20.05" customHeight="1">
      <c r="A16" t="s" s="9">
        <v>28</v>
      </c>
      <c r="B16" s="15">
        <f>B15+C16</f>
        <v>44667.619444444441</v>
      </c>
      <c r="C16" s="14">
        <v>0</v>
      </c>
      <c r="D16" s="14">
        <f>D15+C16</f>
        <v>0.4215277777777778</v>
      </c>
      <c r="E16" s="12">
        <f>D16</f>
        <v>0.4215277777777778</v>
      </c>
      <c r="F16" s="11">
        <v>0</v>
      </c>
      <c r="G16" s="11">
        <f>G15+F16</f>
        <v>563</v>
      </c>
      <c r="H16" s="14"/>
      <c r="I16" s="13">
        <f>H16+I15</f>
        <v>125.818181818182</v>
      </c>
      <c r="J16" s="11">
        <v>0</v>
      </c>
      <c r="K16" s="16">
        <f>(J16+K15)</f>
        <v>17478.6181818182</v>
      </c>
      <c r="L16" s="16"/>
      <c r="M16" s="16"/>
      <c r="N16" s="18">
        <f>N15+M16</f>
        <v>20.79</v>
      </c>
    </row>
    <row r="17" ht="20.05" customHeight="1">
      <c r="A17" t="s" s="9">
        <v>29</v>
      </c>
      <c r="B17" s="15">
        <f>B16+C17</f>
        <v>44667.7</v>
      </c>
      <c r="C17" s="12">
        <v>0.08055555555555556</v>
      </c>
      <c r="D17" s="14">
        <f>D16+C17</f>
        <v>0.5020833333333333</v>
      </c>
      <c r="E17" s="12">
        <f>D17</f>
        <v>0.5020833333333333</v>
      </c>
      <c r="F17" s="11">
        <v>172</v>
      </c>
      <c r="G17" s="11">
        <f>G16+F17</f>
        <v>735</v>
      </c>
      <c r="H17" s="14"/>
      <c r="I17" s="13">
        <f>H17+I16</f>
        <v>125.818181818182</v>
      </c>
      <c r="J17" s="11">
        <v>0</v>
      </c>
      <c r="K17" s="16">
        <f>(J17+K16)</f>
        <v>17478.6181818182</v>
      </c>
      <c r="L17" s="16"/>
      <c r="M17" s="16"/>
      <c r="N17" s="18">
        <f>N16+M17</f>
        <v>20.79</v>
      </c>
    </row>
    <row r="18" ht="20.05" customHeight="1">
      <c r="A18" t="s" s="9">
        <v>30</v>
      </c>
      <c r="B18" s="15">
        <f>B17+C18</f>
        <v>44667.736805555556</v>
      </c>
      <c r="C18" s="17">
        <v>0.03680555555555556</v>
      </c>
      <c r="D18" s="14">
        <f>D17+C18</f>
        <v>0.5388888888888889</v>
      </c>
      <c r="E18" s="12">
        <f>D18</f>
        <v>0.5388888888888889</v>
      </c>
      <c r="F18" s="11">
        <v>0</v>
      </c>
      <c r="G18" s="11">
        <f>G17+F18</f>
        <v>735</v>
      </c>
      <c r="H18" s="13">
        <v>32</v>
      </c>
      <c r="I18" s="13">
        <f>H18+I17</f>
        <v>157.818181818182</v>
      </c>
      <c r="J18" s="13">
        <f>H18*19.7</f>
        <v>630.4</v>
      </c>
      <c r="K18" s="16">
        <f>(J18+K17)</f>
        <v>18109.0181818182</v>
      </c>
      <c r="L18" s="18">
        <v>0.21</v>
      </c>
      <c r="M18" s="18">
        <f>L18*C18*1440</f>
        <v>11.13</v>
      </c>
      <c r="N18" s="18">
        <f>N17+M18</f>
        <v>31.92</v>
      </c>
    </row>
    <row r="19" ht="20.05" customHeight="1">
      <c r="A19" t="s" s="9">
        <v>31</v>
      </c>
      <c r="B19" s="15">
        <f>B18+C19</f>
        <v>44667.736805555556</v>
      </c>
      <c r="C19" s="14">
        <v>0</v>
      </c>
      <c r="D19" s="14">
        <f>D18+C19</f>
        <v>0.5388888888888889</v>
      </c>
      <c r="E19" s="12">
        <f>D19</f>
        <v>0.5388888888888889</v>
      </c>
      <c r="F19" s="11">
        <v>0</v>
      </c>
      <c r="G19" s="11">
        <f>G18+F19</f>
        <v>735</v>
      </c>
      <c r="H19" s="14"/>
      <c r="I19" s="13">
        <f>H19+I18</f>
        <v>157.818181818182</v>
      </c>
      <c r="J19" s="11">
        <v>0</v>
      </c>
      <c r="K19" s="16">
        <f>(J19+K18)</f>
        <v>18109.0181818182</v>
      </c>
      <c r="L19" s="16"/>
      <c r="M19" s="16"/>
      <c r="N19" s="18">
        <f>N18+M19</f>
        <v>31.92</v>
      </c>
    </row>
    <row r="20" ht="20.05" customHeight="1">
      <c r="A20" t="s" s="9">
        <v>32</v>
      </c>
      <c r="B20" s="15">
        <f>B19+C20</f>
        <v>44667.800694444442</v>
      </c>
      <c r="C20" s="12">
        <v>0.06388888888888888</v>
      </c>
      <c r="D20" s="14">
        <f>D19+C20</f>
        <v>0.6027777777777777</v>
      </c>
      <c r="E20" s="12">
        <f>D20</f>
        <v>0.6027777777777777</v>
      </c>
      <c r="F20" s="11">
        <v>133</v>
      </c>
      <c r="G20" s="11">
        <f>G19+F20</f>
        <v>868</v>
      </c>
      <c r="H20" s="14"/>
      <c r="I20" s="13">
        <f>H20+I19</f>
        <v>157.818181818182</v>
      </c>
      <c r="J20" s="11">
        <v>0</v>
      </c>
      <c r="K20" s="16">
        <f>(J20+K19)</f>
        <v>18109.0181818182</v>
      </c>
      <c r="L20" s="16"/>
      <c r="M20" s="16"/>
      <c r="N20" s="18">
        <f>N19+M20</f>
        <v>31.92</v>
      </c>
    </row>
    <row r="21" ht="20.05" customHeight="1">
      <c r="A21" t="s" s="9">
        <v>33</v>
      </c>
      <c r="B21" s="15">
        <f>B20+C21</f>
        <v>44667.83125</v>
      </c>
      <c r="C21" s="17">
        <v>0.03055555555555555</v>
      </c>
      <c r="D21" s="14">
        <f>D20+C21</f>
        <v>0.6333333333333333</v>
      </c>
      <c r="E21" s="12">
        <f>D21</f>
        <v>0.6333333333333333</v>
      </c>
      <c r="F21" s="11">
        <v>0</v>
      </c>
      <c r="G21" s="11">
        <f>G20+F21</f>
        <v>868</v>
      </c>
      <c r="H21" s="13">
        <v>27</v>
      </c>
      <c r="I21" s="13">
        <f>H21+I20</f>
        <v>184.818181818182</v>
      </c>
      <c r="J21" s="13">
        <f>H21*19.7</f>
        <v>531.9</v>
      </c>
      <c r="K21" s="16">
        <f>(J21+K20)</f>
        <v>18640.9181818182</v>
      </c>
      <c r="L21" s="18">
        <v>0.21</v>
      </c>
      <c r="M21" s="18">
        <f>L21*C21*1440</f>
        <v>9.24</v>
      </c>
      <c r="N21" s="18">
        <f>N20+M21</f>
        <v>41.16</v>
      </c>
    </row>
    <row r="22" ht="20.05" customHeight="1">
      <c r="A22" t="s" s="9">
        <v>34</v>
      </c>
      <c r="B22" s="15">
        <f>B21+C22</f>
        <v>44667.872916666667</v>
      </c>
      <c r="C22" s="19">
        <v>0.04166666666666666</v>
      </c>
      <c r="D22" s="14">
        <f>D21+C22</f>
        <v>0.675</v>
      </c>
      <c r="E22" s="12">
        <f>D22</f>
        <v>0.675</v>
      </c>
      <c r="F22" s="11">
        <v>0</v>
      </c>
      <c r="G22" s="11">
        <f>G21+F22</f>
        <v>868</v>
      </c>
      <c r="H22" s="14"/>
      <c r="I22" s="13">
        <f>H22+I21</f>
        <v>184.818181818182</v>
      </c>
      <c r="J22" s="11">
        <v>0</v>
      </c>
      <c r="K22" s="16">
        <f>(J22+K21)</f>
        <v>18640.9181818182</v>
      </c>
      <c r="L22" s="16"/>
      <c r="M22" s="16"/>
      <c r="N22" s="18">
        <f>N21+M22</f>
        <v>41.16</v>
      </c>
    </row>
    <row r="23" ht="20.05" customHeight="1">
      <c r="A23" t="s" s="9">
        <v>35</v>
      </c>
      <c r="B23" s="15">
        <f>B22+C23</f>
        <v>44667.952777777777</v>
      </c>
      <c r="C23" s="12">
        <v>0.0798611111111111</v>
      </c>
      <c r="D23" s="14">
        <f>D22+C23</f>
        <v>0.7548611111111111</v>
      </c>
      <c r="E23" s="12">
        <f>D23</f>
        <v>0.7548611111111111</v>
      </c>
      <c r="F23" s="11">
        <v>177</v>
      </c>
      <c r="G23" s="11">
        <f>G22+F23</f>
        <v>1045</v>
      </c>
      <c r="H23" s="14"/>
      <c r="I23" s="13">
        <f>H23+I22</f>
        <v>184.818181818182</v>
      </c>
      <c r="J23" s="11">
        <v>0</v>
      </c>
      <c r="K23" s="16">
        <f>(J23+K22)</f>
        <v>18640.9181818182</v>
      </c>
      <c r="L23" s="16"/>
      <c r="M23" s="16"/>
      <c r="N23" s="18">
        <f>N22+M23</f>
        <v>41.16</v>
      </c>
    </row>
    <row r="24" ht="20.05" customHeight="1">
      <c r="A24" t="s" s="9">
        <v>36</v>
      </c>
      <c r="B24" s="15">
        <f>B23+C24</f>
        <v>44667.9625</v>
      </c>
      <c r="C24" s="17">
        <v>0.009722222222222222</v>
      </c>
      <c r="D24" s="14">
        <f>D23+C24</f>
        <v>0.7645833333333333</v>
      </c>
      <c r="E24" s="12">
        <f>D24</f>
        <v>0.7645833333333333</v>
      </c>
      <c r="F24" s="11">
        <v>0</v>
      </c>
      <c r="G24" s="11">
        <f>G23+F24</f>
        <v>1045</v>
      </c>
      <c r="H24" s="13">
        <v>16</v>
      </c>
      <c r="I24" s="13">
        <f>H24+I23</f>
        <v>200.818181818182</v>
      </c>
      <c r="J24" s="13">
        <f>H24*670</f>
        <v>10720</v>
      </c>
      <c r="K24" s="16">
        <f>(J24+K23)</f>
        <v>29360.9181818182</v>
      </c>
      <c r="L24" s="18">
        <v>0.34</v>
      </c>
      <c r="M24" s="18">
        <f>L24*C24*1440</f>
        <v>4.76</v>
      </c>
      <c r="N24" s="18">
        <f>N23+M24</f>
        <v>45.92</v>
      </c>
    </row>
    <row r="25" ht="20.05" customHeight="1">
      <c r="A25" t="s" s="9">
        <v>37</v>
      </c>
      <c r="B25" s="15">
        <f>B24+C25</f>
        <v>44667.9625</v>
      </c>
      <c r="C25" s="14">
        <v>0</v>
      </c>
      <c r="D25" s="14">
        <f>D24+C25</f>
        <v>0.7645833333333333</v>
      </c>
      <c r="E25" s="12">
        <f>D25</f>
        <v>0.7645833333333333</v>
      </c>
      <c r="F25" s="11">
        <v>0</v>
      </c>
      <c r="G25" s="11">
        <f>G24+F25</f>
        <v>1045</v>
      </c>
      <c r="H25" s="14"/>
      <c r="I25" s="13">
        <f>H25+I24</f>
        <v>200.818181818182</v>
      </c>
      <c r="J25" s="11">
        <v>0</v>
      </c>
      <c r="K25" s="16">
        <f>(J25+K24)</f>
        <v>29360.9181818182</v>
      </c>
      <c r="L25" s="16"/>
      <c r="M25" s="16"/>
      <c r="N25" s="18">
        <f>N24+M25</f>
        <v>45.92</v>
      </c>
    </row>
    <row r="26" ht="20.05" customHeight="1">
      <c r="A26" t="s" s="9">
        <v>38</v>
      </c>
      <c r="B26" s="15">
        <f>B25+C26</f>
        <v>44668.020833333336</v>
      </c>
      <c r="C26" s="12">
        <v>0.05833333333333333</v>
      </c>
      <c r="D26" s="14">
        <f>D25+C26</f>
        <v>0.8229166666666666</v>
      </c>
      <c r="E26" s="12">
        <f>D26</f>
        <v>0.8229166666666666</v>
      </c>
      <c r="F26" s="11">
        <v>124</v>
      </c>
      <c r="G26" s="11">
        <f>G25+F26</f>
        <v>1169</v>
      </c>
      <c r="H26" s="13"/>
      <c r="I26" s="13">
        <f>H26+I25</f>
        <v>200.818181818182</v>
      </c>
      <c r="J26" s="14"/>
      <c r="K26" s="16">
        <f>(J26+K25)</f>
        <v>29360.9181818182</v>
      </c>
      <c r="L26" s="18"/>
      <c r="M26" s="18"/>
      <c r="N26" s="18">
        <f>N25+M26</f>
        <v>45.92</v>
      </c>
    </row>
    <row r="27" ht="20.05" customHeight="1">
      <c r="A27" t="s" s="9">
        <v>39</v>
      </c>
      <c r="B27" s="15">
        <f>B26+C27</f>
        <v>44668.029861111114</v>
      </c>
      <c r="C27" s="17">
        <v>0.009027777777777777</v>
      </c>
      <c r="D27" s="14">
        <f>D26+C27</f>
        <v>0.8319444444444445</v>
      </c>
      <c r="E27" s="12">
        <f>D27</f>
        <v>0.8319444444444445</v>
      </c>
      <c r="F27" s="11">
        <v>0</v>
      </c>
      <c r="G27" s="11">
        <f>G26+F27</f>
        <v>1169</v>
      </c>
      <c r="H27" s="13">
        <v>15</v>
      </c>
      <c r="I27" s="13">
        <f>H27+I26</f>
        <v>215.818181818182</v>
      </c>
      <c r="J27" s="13">
        <f>H27*670</f>
        <v>10050</v>
      </c>
      <c r="K27" s="16">
        <f>(J27+K26)</f>
        <v>39410.9181818182</v>
      </c>
      <c r="L27" s="18"/>
      <c r="M27" s="18"/>
      <c r="N27" s="18">
        <f>N25+M27</f>
        <v>45.92</v>
      </c>
    </row>
    <row r="28" ht="20.05" customHeight="1">
      <c r="A28" t="s" s="9">
        <v>40</v>
      </c>
      <c r="B28" s="15">
        <f>B27+C28</f>
        <v>44668.029861111114</v>
      </c>
      <c r="C28" s="14">
        <v>0</v>
      </c>
      <c r="D28" s="14">
        <f>D27+C28</f>
        <v>0.8319444444444445</v>
      </c>
      <c r="E28" s="12">
        <f>D28</f>
        <v>0.8319444444444445</v>
      </c>
      <c r="F28" s="11">
        <v>0</v>
      </c>
      <c r="G28" s="11">
        <f>G27+F28</f>
        <v>1169</v>
      </c>
      <c r="H28" s="14"/>
      <c r="I28" s="13">
        <f>H28+I27</f>
        <v>215.818181818182</v>
      </c>
      <c r="J28" s="14"/>
      <c r="K28" s="16">
        <f>(J28+K27)</f>
        <v>39410.9181818182</v>
      </c>
      <c r="L28" s="18"/>
      <c r="M28" s="18"/>
      <c r="N28" s="18">
        <f>N25+M28</f>
        <v>45.92</v>
      </c>
    </row>
    <row r="29" ht="20.05" customHeight="1">
      <c r="A29" t="s" s="9">
        <v>38</v>
      </c>
      <c r="B29" s="15">
        <f>B28+C29</f>
        <v>44668.029861111114</v>
      </c>
      <c r="C29" s="14">
        <v>0</v>
      </c>
      <c r="D29" s="14">
        <f>D28+C29</f>
        <v>0.8319444444444445</v>
      </c>
      <c r="E29" s="12">
        <f>D29</f>
        <v>0.8319444444444445</v>
      </c>
      <c r="F29" s="11">
        <v>0</v>
      </c>
      <c r="G29" s="11">
        <f>G28+F29</f>
        <v>1169</v>
      </c>
      <c r="H29" s="14"/>
      <c r="I29" s="13">
        <f>H29+I28</f>
        <v>215.818181818182</v>
      </c>
      <c r="J29" s="14"/>
      <c r="K29" s="16">
        <f>(J29+K28)</f>
        <v>39410.9181818182</v>
      </c>
      <c r="L29" s="18"/>
      <c r="M29" s="18"/>
      <c r="N29" s="18"/>
    </row>
    <row r="30" ht="32.05" customHeight="1">
      <c r="A30" t="s" s="9">
        <v>41</v>
      </c>
      <c r="B30" s="15">
        <f>B29+C30</f>
        <v>44668.220833333333</v>
      </c>
      <c r="C30" s="12">
        <v>0.1909722222222222</v>
      </c>
      <c r="D30" s="14">
        <f>D29+C30</f>
        <v>1.022916666666667</v>
      </c>
      <c r="E30" s="12">
        <f>D30</f>
        <v>1.022916666666667</v>
      </c>
      <c r="F30" s="11">
        <v>0</v>
      </c>
      <c r="G30" s="11">
        <f>G29+F30</f>
        <v>1169</v>
      </c>
      <c r="H30" s="11">
        <v>30</v>
      </c>
      <c r="I30" s="13">
        <f>H30+I29</f>
        <v>245.818181818182</v>
      </c>
      <c r="J30" s="11">
        <f>H30*670</f>
        <v>20100</v>
      </c>
      <c r="K30" s="16">
        <f>(J30+K29)</f>
        <v>59510.9181818182</v>
      </c>
      <c r="L30" s="18"/>
      <c r="M30" s="18"/>
      <c r="N30" s="18"/>
    </row>
    <row r="31" ht="20.05" customHeight="1">
      <c r="A31" t="s" s="9">
        <v>42</v>
      </c>
      <c r="B31" s="15">
        <f>B30+C31</f>
        <v>44668.220833333333</v>
      </c>
      <c r="C31" s="14">
        <v>0</v>
      </c>
      <c r="D31" s="14">
        <f>D30+C31</f>
        <v>1.022916666666667</v>
      </c>
      <c r="E31" s="12">
        <f>D31</f>
        <v>1.022916666666667</v>
      </c>
      <c r="F31" s="11">
        <v>0</v>
      </c>
      <c r="G31" s="11">
        <f>G30+F31</f>
        <v>1169</v>
      </c>
      <c r="H31" s="14"/>
      <c r="I31" s="13">
        <f>H31+I30</f>
        <v>245.818181818182</v>
      </c>
      <c r="J31" s="14"/>
      <c r="K31" s="16">
        <f>(J31+K30)</f>
        <v>59510.9181818182</v>
      </c>
      <c r="L31" s="18"/>
      <c r="M31" s="18"/>
      <c r="N31" s="18"/>
    </row>
    <row r="32" ht="20.05" customHeight="1">
      <c r="A32" t="s" s="9">
        <v>43</v>
      </c>
      <c r="B32" s="15">
        <f>B31+C32</f>
        <v>44668.297916666670</v>
      </c>
      <c r="C32" s="12">
        <v>0.07708333333333334</v>
      </c>
      <c r="D32" s="14">
        <f>D31+C32</f>
        <v>1.1</v>
      </c>
      <c r="E32" s="12">
        <f>D32</f>
        <v>1.1</v>
      </c>
      <c r="F32" s="11">
        <v>193</v>
      </c>
      <c r="G32" s="11">
        <f>G31+F32</f>
        <v>1362</v>
      </c>
      <c r="H32" s="14"/>
      <c r="I32" s="13">
        <f>H32+I31</f>
        <v>245.818181818182</v>
      </c>
      <c r="J32" s="11">
        <v>0</v>
      </c>
      <c r="K32" s="16">
        <f>(J32+K31)</f>
        <v>59510.9181818182</v>
      </c>
      <c r="L32" s="18">
        <v>0.34</v>
      </c>
      <c r="M32" s="18">
        <f>L32*C32*24</f>
        <v>0.629</v>
      </c>
      <c r="N32" s="18">
        <f>N25+M32</f>
        <v>46.549</v>
      </c>
    </row>
    <row r="33" ht="20.05" customHeight="1">
      <c r="A33" t="s" s="9">
        <v>44</v>
      </c>
      <c r="B33" s="15">
        <f>B32+C33</f>
        <v>44668.318055555559</v>
      </c>
      <c r="C33" s="17">
        <v>0.02013888888888889</v>
      </c>
      <c r="D33" s="14">
        <f>D32+C33</f>
        <v>1.120138888888889</v>
      </c>
      <c r="E33" s="12">
        <f>D33</f>
        <v>1.120138888888889</v>
      </c>
      <c r="F33" s="11">
        <v>0</v>
      </c>
      <c r="G33" s="11">
        <f>G32+F33</f>
        <v>1362</v>
      </c>
      <c r="H33" s="13">
        <v>27</v>
      </c>
      <c r="I33" s="13">
        <f>H33+I32</f>
        <v>272.818181818182</v>
      </c>
      <c r="J33" s="13">
        <f>H33*670</f>
        <v>18090</v>
      </c>
      <c r="K33" s="16">
        <f>(J33+K32)</f>
        <v>77600.9181818182</v>
      </c>
      <c r="L33" s="16"/>
      <c r="M33" s="16"/>
      <c r="N33" s="18">
        <f>N32+M33</f>
        <v>46.549</v>
      </c>
    </row>
    <row r="34" ht="20.05" customHeight="1">
      <c r="A34" t="s" s="9">
        <v>45</v>
      </c>
      <c r="B34" s="15">
        <f>B33+C34</f>
        <v>44668.318055555559</v>
      </c>
      <c r="C34" s="14">
        <v>0</v>
      </c>
      <c r="D34" s="14">
        <f>D33+C34</f>
        <v>1.120138888888889</v>
      </c>
      <c r="E34" s="12">
        <f>D34</f>
        <v>1.120138888888889</v>
      </c>
      <c r="F34" s="11">
        <v>0</v>
      </c>
      <c r="G34" s="11">
        <f>G33+F34</f>
        <v>1362</v>
      </c>
      <c r="H34" s="14"/>
      <c r="I34" s="13">
        <f>H34+I33</f>
        <v>272.818181818182</v>
      </c>
      <c r="J34" s="11">
        <v>0</v>
      </c>
      <c r="K34" s="16">
        <f>(J34+K33)</f>
        <v>77600.9181818182</v>
      </c>
      <c r="L34" s="16"/>
      <c r="M34" s="16"/>
      <c r="N34" s="18">
        <f>N33+M34</f>
        <v>46.549</v>
      </c>
    </row>
    <row r="35" ht="20.05" customHeight="1">
      <c r="A35" t="s" s="9">
        <v>46</v>
      </c>
      <c r="B35" s="15">
        <f>B34+C35</f>
        <v>44668.4125</v>
      </c>
      <c r="C35" s="12">
        <v>0.09444444444444444</v>
      </c>
      <c r="D35" s="14">
        <f>D34+C35</f>
        <v>1.214583333333333</v>
      </c>
      <c r="E35" s="12">
        <f>D35</f>
        <v>1.214583333333333</v>
      </c>
      <c r="F35" s="11">
        <v>232</v>
      </c>
      <c r="G35" s="11">
        <f>G34+F35</f>
        <v>1594</v>
      </c>
      <c r="H35" s="14"/>
      <c r="I35" s="13">
        <f>H35+I34</f>
        <v>272.818181818182</v>
      </c>
      <c r="J35" s="11">
        <v>0</v>
      </c>
      <c r="K35" s="16">
        <f>(J35+K34)</f>
        <v>77600.9181818182</v>
      </c>
      <c r="L35" s="18">
        <v>0.33</v>
      </c>
      <c r="M35" s="18">
        <f>L35*C35*24</f>
        <v>0.748</v>
      </c>
      <c r="N35" s="18">
        <f>N34+M35</f>
        <v>47.297</v>
      </c>
    </row>
    <row r="36" ht="20.05" customHeight="1">
      <c r="A36" t="s" s="9">
        <v>47</v>
      </c>
      <c r="B36" s="15">
        <f>B35+C36</f>
        <v>44668.445833333331</v>
      </c>
      <c r="C36" s="17">
        <v>0.03333333333333333</v>
      </c>
      <c r="D36" s="14">
        <f>D35+C36</f>
        <v>1.247916666666667</v>
      </c>
      <c r="E36" s="12">
        <f>D36</f>
        <v>1.247916666666667</v>
      </c>
      <c r="F36" s="11">
        <v>0</v>
      </c>
      <c r="G36" s="11">
        <f>G35+F36</f>
        <v>1594</v>
      </c>
      <c r="H36" s="13">
        <v>47</v>
      </c>
      <c r="I36" s="13">
        <f>H36+I35</f>
        <v>319.818181818182</v>
      </c>
      <c r="J36" s="13">
        <f>H36*710</f>
        <v>33370</v>
      </c>
      <c r="K36" s="16">
        <f>(J36+K35)</f>
        <v>110970.918181818</v>
      </c>
      <c r="L36" s="16"/>
      <c r="M36" s="16"/>
      <c r="N36" s="18">
        <f>N35+M36</f>
        <v>47.297</v>
      </c>
    </row>
    <row r="37" ht="20.05" customHeight="1">
      <c r="A37" t="s" s="9">
        <v>48</v>
      </c>
      <c r="B37" s="15">
        <f>B36+C37</f>
        <v>44668.445833333331</v>
      </c>
      <c r="C37" s="14">
        <v>0</v>
      </c>
      <c r="D37" s="14">
        <f>D36+C37</f>
        <v>1.247916666666667</v>
      </c>
      <c r="E37" s="12">
        <f>D37</f>
        <v>1.247916666666667</v>
      </c>
      <c r="F37" s="11">
        <v>0</v>
      </c>
      <c r="G37" s="11">
        <f>G36+F37</f>
        <v>1594</v>
      </c>
      <c r="H37" s="14"/>
      <c r="I37" s="13">
        <f>H37+I36</f>
        <v>319.818181818182</v>
      </c>
      <c r="J37" s="11">
        <v>0</v>
      </c>
      <c r="K37" s="16">
        <f>(J37+K36)</f>
        <v>110970.918181818</v>
      </c>
      <c r="L37" s="16"/>
      <c r="M37" s="16"/>
      <c r="N37" s="18">
        <f>N36+M37</f>
        <v>47.297</v>
      </c>
    </row>
    <row r="38" ht="20.05" customHeight="1">
      <c r="A38" t="s" s="9">
        <v>49</v>
      </c>
      <c r="B38" s="15">
        <f>B37+C38</f>
        <v>44668.542361111111</v>
      </c>
      <c r="C38" s="12">
        <v>0.09652777777777778</v>
      </c>
      <c r="D38" s="14">
        <f>D37+C38</f>
        <v>1.344444444444445</v>
      </c>
      <c r="E38" s="12">
        <f>D38</f>
        <v>1.344444444444445</v>
      </c>
      <c r="F38" s="11">
        <v>243</v>
      </c>
      <c r="G38" s="11">
        <f>G37+F38</f>
        <v>1837</v>
      </c>
      <c r="H38" s="14"/>
      <c r="I38" s="13">
        <f>H38+I37</f>
        <v>319.818181818182</v>
      </c>
      <c r="J38" s="11">
        <v>0</v>
      </c>
      <c r="K38" s="16">
        <f>(J38+K37)</f>
        <v>110970.918181818</v>
      </c>
      <c r="L38" s="18">
        <v>0.33</v>
      </c>
      <c r="M38" s="18">
        <f>L38*C38*24</f>
        <v>0.7645</v>
      </c>
      <c r="N38" s="18">
        <f>N37+M38</f>
        <v>48.0615</v>
      </c>
    </row>
    <row r="39" ht="20.05" customHeight="1">
      <c r="A39" t="s" s="9">
        <v>50</v>
      </c>
      <c r="B39" s="15">
        <f>B38+C39</f>
        <v>44668.563194444447</v>
      </c>
      <c r="C39" s="17">
        <v>0.02083333333333333</v>
      </c>
      <c r="D39" s="14">
        <f>D38+C39</f>
        <v>1.365277777777778</v>
      </c>
      <c r="E39" s="12">
        <f>D39</f>
        <v>1.365277777777778</v>
      </c>
      <c r="F39" s="11">
        <v>0</v>
      </c>
      <c r="G39" s="11">
        <f>G38+F39</f>
        <v>1837</v>
      </c>
      <c r="H39" s="13">
        <v>32</v>
      </c>
      <c r="I39" s="13">
        <f>H39+I38</f>
        <v>351.818181818182</v>
      </c>
      <c r="J39" s="13">
        <f>H39*710</f>
        <v>22720</v>
      </c>
      <c r="K39" s="16">
        <f>(J39+K38)</f>
        <v>133690.918181818</v>
      </c>
      <c r="L39" s="16"/>
      <c r="M39" s="16"/>
      <c r="N39" s="18">
        <f>N38+M39</f>
        <v>48.0615</v>
      </c>
    </row>
    <row r="40" ht="20.05" customHeight="1">
      <c r="A40" t="s" s="9">
        <v>51</v>
      </c>
      <c r="B40" s="15">
        <f>B39+C40</f>
        <v>44668.563194444447</v>
      </c>
      <c r="C40" s="14">
        <v>0</v>
      </c>
      <c r="D40" s="14">
        <f>D39+C40</f>
        <v>1.365277777777778</v>
      </c>
      <c r="E40" s="12">
        <f>D40</f>
        <v>1.365277777777778</v>
      </c>
      <c r="F40" s="11">
        <v>0</v>
      </c>
      <c r="G40" s="11">
        <f>G39+F40</f>
        <v>1837</v>
      </c>
      <c r="H40" s="14"/>
      <c r="I40" s="13">
        <f>H40+I39</f>
        <v>351.818181818182</v>
      </c>
      <c r="J40" s="11">
        <v>0</v>
      </c>
      <c r="K40" s="16">
        <f>(J40+K39)</f>
        <v>133690.918181818</v>
      </c>
      <c r="L40" s="16"/>
      <c r="M40" s="16"/>
      <c r="N40" s="18">
        <f>N39+M40</f>
        <v>48.0615</v>
      </c>
    </row>
    <row r="41" ht="20.05" customHeight="1">
      <c r="A41" t="s" s="9">
        <v>52</v>
      </c>
      <c r="B41" s="15">
        <f>B40+C41</f>
        <v>44668.631944444445</v>
      </c>
      <c r="C41" s="12">
        <v>0.06875000000000001</v>
      </c>
      <c r="D41" s="14">
        <f>D40+C41</f>
        <v>1.434027777777778</v>
      </c>
      <c r="E41" s="12">
        <f>D41</f>
        <v>1.434027777777778</v>
      </c>
      <c r="F41" s="11">
        <v>169</v>
      </c>
      <c r="G41" s="11">
        <f>G40+F41</f>
        <v>2006</v>
      </c>
      <c r="H41" s="14"/>
      <c r="I41" s="13">
        <f>H41+I40</f>
        <v>351.818181818182</v>
      </c>
      <c r="J41" s="11">
        <v>0</v>
      </c>
      <c r="K41" s="16">
        <f>(J41+K40)</f>
        <v>133690.918181818</v>
      </c>
      <c r="L41" s="16"/>
      <c r="M41" s="16"/>
      <c r="N41" s="18">
        <f>N40+M41</f>
        <v>48.0615</v>
      </c>
    </row>
    <row r="42" ht="20.05" customHeight="1">
      <c r="A42" t="s" s="9">
        <v>53</v>
      </c>
      <c r="B42" s="15">
        <f>B41+C42</f>
        <v>44668.654166666667</v>
      </c>
      <c r="C42" s="17">
        <v>0.02222222222222222</v>
      </c>
      <c r="D42" s="14">
        <f>D41+C42</f>
        <v>1.45625</v>
      </c>
      <c r="E42" s="12">
        <f>D42</f>
        <v>1.45625</v>
      </c>
      <c r="F42" s="11">
        <v>0</v>
      </c>
      <c r="G42" s="11">
        <f>G41+F42</f>
        <v>2006</v>
      </c>
      <c r="H42" s="13">
        <v>35</v>
      </c>
      <c r="I42" s="13">
        <f>H42+I41</f>
        <v>386.818181818182</v>
      </c>
      <c r="J42" s="13">
        <f>H42*710</f>
        <v>24850</v>
      </c>
      <c r="K42" s="16">
        <f>(J42+K41)</f>
        <v>158540.918181818</v>
      </c>
      <c r="L42" s="18">
        <v>0.33</v>
      </c>
      <c r="M42" s="18">
        <f>L42*C42*1440</f>
        <v>10.56</v>
      </c>
      <c r="N42" s="18">
        <f>N41+M42</f>
        <v>58.6215</v>
      </c>
    </row>
    <row r="43" ht="20.05" customHeight="1">
      <c r="A43" t="s" s="9">
        <v>54</v>
      </c>
      <c r="B43" s="15">
        <f>B42+C43</f>
        <v>44668.654166666667</v>
      </c>
      <c r="C43" s="14">
        <v>0</v>
      </c>
      <c r="D43" s="14">
        <f>D42+C43</f>
        <v>1.45625</v>
      </c>
      <c r="E43" s="12">
        <f>D43</f>
        <v>1.45625</v>
      </c>
      <c r="F43" s="11">
        <v>0</v>
      </c>
      <c r="G43" s="11">
        <f>G42+F43</f>
        <v>2006</v>
      </c>
      <c r="H43" s="14"/>
      <c r="I43" s="13">
        <f>H43+I42</f>
        <v>386.818181818182</v>
      </c>
      <c r="J43" s="11">
        <v>0</v>
      </c>
      <c r="K43" s="16">
        <f>(J43+K42)</f>
        <v>158540.918181818</v>
      </c>
      <c r="L43" s="16"/>
      <c r="M43" s="16"/>
      <c r="N43" s="18">
        <f>N42+M43</f>
        <v>58.6215</v>
      </c>
    </row>
    <row r="44" ht="20.05" customHeight="1">
      <c r="A44" t="s" s="9">
        <v>55</v>
      </c>
      <c r="B44" s="15">
        <f>B43+C44</f>
        <v>44668.73125</v>
      </c>
      <c r="C44" s="12">
        <v>0.07708333333333334</v>
      </c>
      <c r="D44" s="14">
        <f>D43+C44</f>
        <v>1.533333333333333</v>
      </c>
      <c r="E44" s="12">
        <f>D44</f>
        <v>1.533333333333333</v>
      </c>
      <c r="F44" s="11">
        <v>191</v>
      </c>
      <c r="G44" s="11">
        <f>G43+F44</f>
        <v>2197</v>
      </c>
      <c r="H44" s="14"/>
      <c r="I44" s="13">
        <f>H44+I43</f>
        <v>386.818181818182</v>
      </c>
      <c r="J44" s="11">
        <v>0</v>
      </c>
      <c r="K44" s="16">
        <f>(J44+K43)</f>
        <v>158540.918181818</v>
      </c>
      <c r="L44" s="16"/>
      <c r="M44" s="16"/>
      <c r="N44" s="18">
        <f>N43+M44</f>
        <v>58.6215</v>
      </c>
    </row>
    <row r="45" ht="20.05" customHeight="1">
      <c r="A45" t="s" s="9">
        <v>56</v>
      </c>
      <c r="B45" s="15">
        <f>B44+C45</f>
        <v>44668.759722222225</v>
      </c>
      <c r="C45" s="17">
        <v>0.02847222222222222</v>
      </c>
      <c r="D45" s="14">
        <f>D44+C45</f>
        <v>1.561805555555555</v>
      </c>
      <c r="E45" s="12">
        <f>D45</f>
        <v>1.561805555555555</v>
      </c>
      <c r="F45" s="11">
        <v>0</v>
      </c>
      <c r="G45" s="11">
        <f>G44+F45</f>
        <v>2197</v>
      </c>
      <c r="H45" s="13">
        <v>43</v>
      </c>
      <c r="I45" s="13">
        <f>H45+I44</f>
        <v>429.818181818182</v>
      </c>
      <c r="J45" s="13">
        <f>H45*1.3</f>
        <v>55.9</v>
      </c>
      <c r="K45" s="16">
        <f>(J45+K44)</f>
        <v>158596.818181818</v>
      </c>
      <c r="L45" s="18">
        <v>0.31</v>
      </c>
      <c r="M45" s="18">
        <f>L45*C45*1440</f>
        <v>12.71</v>
      </c>
      <c r="N45" s="18">
        <f>N44+M45</f>
        <v>71.33150000000001</v>
      </c>
    </row>
    <row r="46" ht="32.05" customHeight="1">
      <c r="A46" t="s" s="9">
        <v>57</v>
      </c>
      <c r="B46" s="15">
        <f>B45+C46</f>
        <v>44668.801388888889</v>
      </c>
      <c r="C46" s="19">
        <v>0.04166666666666666</v>
      </c>
      <c r="D46" s="14">
        <f>D45+C46</f>
        <v>1.603472222222222</v>
      </c>
      <c r="E46" s="12">
        <f>D46</f>
        <v>1.603472222222222</v>
      </c>
      <c r="F46" s="11">
        <v>0</v>
      </c>
      <c r="G46" s="11">
        <f>G45+F46</f>
        <v>2197</v>
      </c>
      <c r="H46" s="14"/>
      <c r="I46" s="13">
        <f>H46+I45</f>
        <v>429.818181818182</v>
      </c>
      <c r="J46" s="11">
        <v>0</v>
      </c>
      <c r="K46" s="16">
        <f>(J46+K45)</f>
        <v>158596.818181818</v>
      </c>
      <c r="L46" s="14"/>
      <c r="M46" s="14"/>
      <c r="N46" s="18">
        <f>N45+M46</f>
        <v>71.33150000000001</v>
      </c>
    </row>
    <row r="47" ht="20.05" customHeight="1">
      <c r="A47" t="s" s="9">
        <v>58</v>
      </c>
      <c r="B47" s="15">
        <f>B46+C47</f>
        <v>44668.9</v>
      </c>
      <c r="C47" s="12">
        <v>0.09861111111111111</v>
      </c>
      <c r="D47" s="14">
        <f>D46+C47</f>
        <v>1.702083333333333</v>
      </c>
      <c r="E47" s="12">
        <f>D47</f>
        <v>1.702083333333333</v>
      </c>
      <c r="F47" s="11">
        <v>236</v>
      </c>
      <c r="G47" s="11">
        <f>G46+F47</f>
        <v>2433</v>
      </c>
      <c r="H47" s="14"/>
      <c r="I47" s="13">
        <f>H47+I46</f>
        <v>429.818181818182</v>
      </c>
      <c r="J47" s="11">
        <v>0</v>
      </c>
      <c r="K47" s="16">
        <f>(J47+K46)</f>
        <v>158596.818181818</v>
      </c>
      <c r="L47" s="16"/>
      <c r="M47" s="16"/>
      <c r="N47" s="18">
        <f>N46+M47</f>
        <v>71.33150000000001</v>
      </c>
    </row>
    <row r="48" ht="20.05" customHeight="1">
      <c r="A48" t="s" s="9">
        <v>59</v>
      </c>
      <c r="B48" s="15">
        <f>B47+C48</f>
        <v>44668.920833333330</v>
      </c>
      <c r="C48" s="17">
        <v>0.02083333333333333</v>
      </c>
      <c r="D48" s="14">
        <f>D47+C48</f>
        <v>1.722916666666667</v>
      </c>
      <c r="E48" s="12">
        <f>D48</f>
        <v>1.722916666666667</v>
      </c>
      <c r="F48" s="11">
        <v>0</v>
      </c>
      <c r="G48" s="11">
        <f>G47+F48</f>
        <v>2433</v>
      </c>
      <c r="H48" s="13">
        <v>34</v>
      </c>
      <c r="I48" s="13">
        <f>H48+I47</f>
        <v>463.818181818182</v>
      </c>
      <c r="J48" s="13">
        <f>H48*1.3</f>
        <v>44.2</v>
      </c>
      <c r="K48" s="16">
        <f>(J48+K47)</f>
        <v>158641.018181818</v>
      </c>
      <c r="L48" s="18">
        <v>0.33</v>
      </c>
      <c r="M48" s="18">
        <f>L48*C48*1440</f>
        <v>9.9</v>
      </c>
      <c r="N48" s="18">
        <f>N47+M48</f>
        <v>81.2315</v>
      </c>
    </row>
    <row r="49" ht="32.05" customHeight="1">
      <c r="A49" t="s" s="9">
        <v>60</v>
      </c>
      <c r="B49" s="15">
        <f>B48+C49</f>
        <v>44668.920833333330</v>
      </c>
      <c r="C49" s="14">
        <v>0</v>
      </c>
      <c r="D49" s="14">
        <f>D48+C49</f>
        <v>1.722916666666667</v>
      </c>
      <c r="E49" s="12">
        <f>D49</f>
        <v>1.722916666666667</v>
      </c>
      <c r="F49" s="14"/>
      <c r="G49" s="11">
        <f>G48+F49</f>
        <v>2433</v>
      </c>
      <c r="H49" s="14"/>
      <c r="I49" s="13">
        <f>H49+I48</f>
        <v>463.818181818182</v>
      </c>
      <c r="J49" s="11">
        <v>0</v>
      </c>
      <c r="K49" s="16">
        <f>(J49+K48)</f>
        <v>158641.018181818</v>
      </c>
      <c r="L49" s="16"/>
      <c r="M49" s="16"/>
      <c r="N49" s="18">
        <f>N48+M49</f>
        <v>81.2315</v>
      </c>
    </row>
    <row r="50" ht="20.05" customHeight="1">
      <c r="A50" t="s" s="9">
        <v>61</v>
      </c>
      <c r="B50" s="15">
        <f>B49+C50</f>
        <v>44669.008333333331</v>
      </c>
      <c r="C50" s="12">
        <v>0.08749999999999999</v>
      </c>
      <c r="D50" s="14">
        <f>D49+C50</f>
        <v>1.810416666666667</v>
      </c>
      <c r="E50" s="12">
        <f>D50</f>
        <v>1.810416666666667</v>
      </c>
      <c r="F50" s="11">
        <v>192</v>
      </c>
      <c r="G50" s="11">
        <f>G49+F50</f>
        <v>2625</v>
      </c>
      <c r="H50" s="14"/>
      <c r="I50" s="13">
        <f>H50+I49</f>
        <v>463.818181818182</v>
      </c>
      <c r="J50" s="11">
        <v>0</v>
      </c>
      <c r="K50" s="16">
        <f>(J50+K49)</f>
        <v>158641.018181818</v>
      </c>
      <c r="L50" s="18">
        <v>0.3</v>
      </c>
      <c r="M50" s="18">
        <f>L50*C50*24</f>
        <v>0.63</v>
      </c>
      <c r="N50" s="18">
        <f>N49+M50</f>
        <v>81.86150000000001</v>
      </c>
    </row>
    <row r="51" ht="20.05" customHeight="1">
      <c r="A51" t="s" s="9">
        <v>62</v>
      </c>
      <c r="B51" s="15">
        <f>B50+C51</f>
        <v>44669.040277777778</v>
      </c>
      <c r="C51" s="17">
        <v>0.03194444444444444</v>
      </c>
      <c r="D51" s="14">
        <f>D50+C51</f>
        <v>1.842361111111111</v>
      </c>
      <c r="E51" s="12">
        <f>D51</f>
        <v>1.842361111111111</v>
      </c>
      <c r="F51" s="11">
        <v>0</v>
      </c>
      <c r="G51" s="11">
        <f>G50+F51</f>
        <v>2625</v>
      </c>
      <c r="H51" s="13">
        <v>46</v>
      </c>
      <c r="I51" s="13">
        <f>H51+I50</f>
        <v>509.818181818182</v>
      </c>
      <c r="J51" s="13">
        <f>H51*30</f>
        <v>1380</v>
      </c>
      <c r="K51" s="16">
        <f>(J51+K50)</f>
        <v>160021.018181818</v>
      </c>
      <c r="L51" s="14"/>
      <c r="M51" s="14"/>
      <c r="N51" s="18">
        <f>N50+M51</f>
        <v>81.86150000000001</v>
      </c>
    </row>
    <row r="52" ht="20.05" customHeight="1">
      <c r="A52" t="s" s="9">
        <v>63</v>
      </c>
      <c r="B52" s="15">
        <f>B51+C52</f>
        <v>44669.227777777778</v>
      </c>
      <c r="C52" s="12">
        <v>0.1875</v>
      </c>
      <c r="D52" s="14">
        <f>D51+C52</f>
        <v>2.029861111111111</v>
      </c>
      <c r="E52" s="12">
        <f>D52</f>
        <v>2.029861111111111</v>
      </c>
      <c r="F52" s="11">
        <v>0</v>
      </c>
      <c r="G52" s="11">
        <f>G51+F52</f>
        <v>2625</v>
      </c>
      <c r="H52" s="14"/>
      <c r="I52" s="13">
        <f>H52+I51</f>
        <v>509.818181818182</v>
      </c>
      <c r="J52" s="11">
        <v>0</v>
      </c>
      <c r="K52" s="16">
        <f>(J52+K51)</f>
        <v>160021.018181818</v>
      </c>
      <c r="L52" s="16"/>
      <c r="M52" s="16"/>
      <c r="N52" s="18">
        <f>N51+M52</f>
        <v>81.86150000000001</v>
      </c>
    </row>
    <row r="53" ht="20.05" customHeight="1">
      <c r="A53" t="s" s="9">
        <v>64</v>
      </c>
      <c r="B53" s="15">
        <f>B52+C53</f>
        <v>44669.346527777780</v>
      </c>
      <c r="C53" s="12">
        <v>0.11875</v>
      </c>
      <c r="D53" s="14">
        <f>D52+C53</f>
        <v>2.148611111111111</v>
      </c>
      <c r="E53" s="12">
        <f>D53</f>
        <v>2.148611111111111</v>
      </c>
      <c r="F53" s="11">
        <v>241</v>
      </c>
      <c r="G53" s="11">
        <f>G52+F53</f>
        <v>2866</v>
      </c>
      <c r="H53" s="14"/>
      <c r="I53" s="13">
        <f>H53+I52</f>
        <v>509.818181818182</v>
      </c>
      <c r="J53" s="11">
        <v>0</v>
      </c>
      <c r="K53" s="16">
        <f>(J53+K52)</f>
        <v>160021.018181818</v>
      </c>
      <c r="L53" s="18">
        <v>0.3</v>
      </c>
      <c r="M53" s="18">
        <f>L53*C53*24</f>
        <v>0.855</v>
      </c>
      <c r="N53" s="18">
        <f>N52+M53</f>
        <v>82.7165</v>
      </c>
    </row>
    <row r="54" ht="20.05" customHeight="1">
      <c r="A54" t="s" s="9">
        <v>65</v>
      </c>
      <c r="B54" s="15">
        <f>B53+C54</f>
        <v>44669.367361111108</v>
      </c>
      <c r="C54" s="17">
        <v>0.02083333333333333</v>
      </c>
      <c r="D54" s="14">
        <f>D53+C54</f>
        <v>2.169444444444444</v>
      </c>
      <c r="E54" s="12">
        <f>D54</f>
        <v>2.169444444444444</v>
      </c>
      <c r="F54" s="11">
        <v>0</v>
      </c>
      <c r="G54" s="11">
        <f>G53+F54</f>
        <v>2866</v>
      </c>
      <c r="H54" s="13">
        <v>33</v>
      </c>
      <c r="I54" s="13">
        <f>H54+I53</f>
        <v>542.818181818182</v>
      </c>
      <c r="J54" s="13">
        <f>H54*30</f>
        <v>990</v>
      </c>
      <c r="K54" s="16">
        <f>(J54+K53)</f>
        <v>161011.018181818</v>
      </c>
      <c r="L54" s="16"/>
      <c r="M54" s="16"/>
      <c r="N54" s="18">
        <f>N53+M54</f>
        <v>82.7165</v>
      </c>
    </row>
    <row r="55" ht="32.05" customHeight="1">
      <c r="A55" t="s" s="9">
        <v>66</v>
      </c>
      <c r="B55" s="15">
        <f>B54+C55</f>
        <v>44669.367361111108</v>
      </c>
      <c r="C55" s="14">
        <v>0</v>
      </c>
      <c r="D55" s="14">
        <f>D54+C55</f>
        <v>2.169444444444444</v>
      </c>
      <c r="E55" s="12">
        <f>D55</f>
        <v>2.169444444444444</v>
      </c>
      <c r="F55" s="11">
        <v>0</v>
      </c>
      <c r="G55" s="11">
        <f>G54+F55</f>
        <v>2866</v>
      </c>
      <c r="H55" s="14"/>
      <c r="I55" s="13">
        <f>H55+I54</f>
        <v>542.818181818182</v>
      </c>
      <c r="J55" s="11">
        <v>0</v>
      </c>
      <c r="K55" s="16">
        <f>(J55+K54)</f>
        <v>161011.018181818</v>
      </c>
      <c r="L55" s="16"/>
      <c r="M55" s="16"/>
      <c r="N55" s="18">
        <f>N54+M55</f>
        <v>82.7165</v>
      </c>
    </row>
    <row r="56" ht="20.05" customHeight="1">
      <c r="A56" t="s" s="9">
        <v>67</v>
      </c>
      <c r="B56" s="15">
        <f>B55+C56</f>
        <v>44669.479166666664</v>
      </c>
      <c r="C56" s="12">
        <v>0.1118055555555556</v>
      </c>
      <c r="D56" s="14">
        <f>D55+C56</f>
        <v>2.28125</v>
      </c>
      <c r="E56" s="12">
        <f>D56</f>
        <v>2.28125</v>
      </c>
      <c r="F56" s="11">
        <v>234</v>
      </c>
      <c r="G56" s="11">
        <f>G55+F56</f>
        <v>3100</v>
      </c>
      <c r="H56" s="14"/>
      <c r="I56" s="13">
        <f>H56+I55</f>
        <v>542.818181818182</v>
      </c>
      <c r="J56" s="11">
        <v>0</v>
      </c>
      <c r="K56" s="16">
        <f>(J56+K55)</f>
        <v>161011.018181818</v>
      </c>
      <c r="L56" t="s" s="20">
        <v>68</v>
      </c>
      <c r="M56" s="16"/>
      <c r="N56" s="18">
        <f>N55+M56</f>
        <v>82.7165</v>
      </c>
    </row>
    <row r="57" ht="20.05" customHeight="1">
      <c r="A57" t="s" s="9">
        <v>69</v>
      </c>
      <c r="B57" s="15">
        <f>B56+C57</f>
        <v>44669.495138888888</v>
      </c>
      <c r="C57" s="17">
        <v>0.01597222222222222</v>
      </c>
      <c r="D57" s="14">
        <f>D56+C57</f>
        <v>2.297222222222222</v>
      </c>
      <c r="E57" s="12">
        <f>D57</f>
        <v>2.297222222222222</v>
      </c>
      <c r="F57" s="11">
        <v>0</v>
      </c>
      <c r="G57" s="11">
        <f>G56+F57</f>
        <v>3100</v>
      </c>
      <c r="H57" s="13">
        <v>27</v>
      </c>
      <c r="I57" s="13">
        <f>H57+I56</f>
        <v>569.818181818182</v>
      </c>
      <c r="J57" s="13">
        <f>H57*30</f>
        <v>810</v>
      </c>
      <c r="K57" s="16">
        <f>(J57+K56)</f>
        <v>161821.018181818</v>
      </c>
      <c r="L57" s="18">
        <v>0.3</v>
      </c>
      <c r="M57" s="18">
        <f>L57*C57*1440</f>
        <v>6.9</v>
      </c>
      <c r="N57" s="18">
        <f>N56+M57</f>
        <v>89.6165</v>
      </c>
    </row>
    <row r="58" ht="32.05" customHeight="1">
      <c r="A58" t="s" s="9">
        <v>70</v>
      </c>
      <c r="B58" s="15">
        <f>B57+C58</f>
        <v>44669.536805555559</v>
      </c>
      <c r="C58" s="19">
        <v>0.04166666666666666</v>
      </c>
      <c r="D58" s="14">
        <f>D57+C58</f>
        <v>2.338888888888889</v>
      </c>
      <c r="E58" s="12">
        <f>D58</f>
        <v>2.338888888888889</v>
      </c>
      <c r="F58" s="11">
        <v>0</v>
      </c>
      <c r="G58" s="11">
        <f>G57+F58</f>
        <v>3100</v>
      </c>
      <c r="H58" s="14"/>
      <c r="I58" s="13">
        <f>H58+I57</f>
        <v>569.818181818182</v>
      </c>
      <c r="J58" s="11">
        <v>0</v>
      </c>
      <c r="K58" s="16">
        <f>(J58+K57)</f>
        <v>161821.018181818</v>
      </c>
      <c r="L58" s="16"/>
      <c r="M58" s="16"/>
      <c r="N58" s="18">
        <f>N57+M58</f>
        <v>89.6165</v>
      </c>
    </row>
    <row r="59" ht="20.05" customHeight="1">
      <c r="A59" t="s" s="9">
        <v>71</v>
      </c>
      <c r="B59" s="15">
        <f>B58+C59</f>
        <v>44669.5875</v>
      </c>
      <c r="C59" s="12">
        <v>0.05069444444444444</v>
      </c>
      <c r="D59" s="14">
        <f>D58+C59</f>
        <v>2.389583333333333</v>
      </c>
      <c r="E59" s="12">
        <f>D59</f>
        <v>2.389583333333333</v>
      </c>
      <c r="F59" s="11">
        <v>105</v>
      </c>
      <c r="G59" s="11">
        <f>G58+F59</f>
        <v>3205</v>
      </c>
      <c r="H59" s="14"/>
      <c r="I59" s="13">
        <f>H59+I58</f>
        <v>569.818181818182</v>
      </c>
      <c r="J59" s="11">
        <v>0</v>
      </c>
      <c r="K59" s="16">
        <f>(J59+K58)</f>
        <v>161821.018181818</v>
      </c>
      <c r="L59" t="s" s="20">
        <v>68</v>
      </c>
      <c r="M59" s="16"/>
      <c r="N59" s="18">
        <f>N58+M59</f>
        <v>89.6165</v>
      </c>
    </row>
    <row r="60" ht="20.05" customHeight="1">
      <c r="A60" t="s" s="9">
        <v>72</v>
      </c>
      <c r="B60" s="15">
        <f>B59+C60</f>
        <v>44669.601388888892</v>
      </c>
      <c r="C60" s="17">
        <v>0.01388888888888889</v>
      </c>
      <c r="D60" s="14">
        <f>D59+C60</f>
        <v>2.403472222222222</v>
      </c>
      <c r="E60" s="12">
        <f>D60</f>
        <v>2.403472222222222</v>
      </c>
      <c r="F60" s="11">
        <v>0</v>
      </c>
      <c r="G60" s="11">
        <f>G59+F60</f>
        <v>3205</v>
      </c>
      <c r="H60" s="13">
        <v>23</v>
      </c>
      <c r="I60" s="13">
        <f>H60+I59</f>
        <v>592.818181818182</v>
      </c>
      <c r="J60" s="13">
        <f>H60*30</f>
        <v>690</v>
      </c>
      <c r="K60" s="16">
        <f>(J60+K59)</f>
        <v>162511.018181818</v>
      </c>
      <c r="L60" s="18">
        <v>0.3</v>
      </c>
      <c r="M60" s="18">
        <f>L60*C60*1440</f>
        <v>6</v>
      </c>
      <c r="N60" s="18">
        <f>N59+M60</f>
        <v>95.6165</v>
      </c>
    </row>
    <row r="61" ht="20.05" customHeight="1">
      <c r="A61" t="s" s="9">
        <v>73</v>
      </c>
      <c r="B61" s="15">
        <f>B60+C61</f>
        <v>44669.601388888892</v>
      </c>
      <c r="C61" s="14">
        <v>0</v>
      </c>
      <c r="D61" s="14">
        <f>D60+C61</f>
        <v>2.403472222222222</v>
      </c>
      <c r="E61" s="12">
        <f>D61</f>
        <v>2.403472222222222</v>
      </c>
      <c r="F61" s="11">
        <v>0</v>
      </c>
      <c r="G61" s="11">
        <f>G60+F61</f>
        <v>3205</v>
      </c>
      <c r="H61" s="14"/>
      <c r="I61" s="13">
        <f>H61+I60</f>
        <v>592.818181818182</v>
      </c>
      <c r="J61" s="11">
        <v>0</v>
      </c>
      <c r="K61" s="16">
        <f>(J61+K60)</f>
        <v>162511.018181818</v>
      </c>
      <c r="L61" s="16"/>
      <c r="M61" s="16"/>
      <c r="N61" s="18">
        <f>N60+M61</f>
        <v>95.6165</v>
      </c>
    </row>
    <row r="62" ht="20.05" customHeight="1">
      <c r="A62" t="s" s="9">
        <v>74</v>
      </c>
      <c r="B62" s="15">
        <f>B61+C62</f>
        <v>44669.695138888892</v>
      </c>
      <c r="C62" s="12">
        <v>0.09375</v>
      </c>
      <c r="D62" s="14">
        <f>D61+C62</f>
        <v>2.497222222222222</v>
      </c>
      <c r="E62" s="12">
        <f>D62</f>
        <v>2.497222222222222</v>
      </c>
      <c r="F62" s="11">
        <v>189</v>
      </c>
      <c r="G62" s="11">
        <f>G61+F62</f>
        <v>3394</v>
      </c>
      <c r="H62" s="14"/>
      <c r="I62" s="13">
        <f>H62+I61</f>
        <v>592.818181818182</v>
      </c>
      <c r="J62" s="11">
        <v>0</v>
      </c>
      <c r="K62" s="16">
        <f>(J62+K61)</f>
        <v>162511.018181818</v>
      </c>
      <c r="L62" s="16"/>
      <c r="M62" s="16"/>
      <c r="N62" s="18">
        <f>N61+M62</f>
        <v>95.6165</v>
      </c>
    </row>
    <row r="63" ht="20.05" customHeight="1">
      <c r="A63" t="s" s="9">
        <v>75</v>
      </c>
      <c r="B63" s="15">
        <f>B62+C63</f>
        <v>44669.713888888888</v>
      </c>
      <c r="C63" s="17">
        <v>0.01875</v>
      </c>
      <c r="D63" s="14">
        <f>D62+C63</f>
        <v>2.515972222222222</v>
      </c>
      <c r="E63" s="12">
        <f>D63</f>
        <v>2.515972222222222</v>
      </c>
      <c r="F63" s="11">
        <v>0</v>
      </c>
      <c r="G63" s="11">
        <f>G62+F63</f>
        <v>3394</v>
      </c>
      <c r="H63" s="13">
        <v>31.5</v>
      </c>
      <c r="I63" s="13">
        <f>H63+I62</f>
        <v>624.318181818182</v>
      </c>
      <c r="J63" s="13">
        <f>H63*30</f>
        <v>945</v>
      </c>
      <c r="K63" s="16">
        <f>(J63+K62)</f>
        <v>163456.018181818</v>
      </c>
      <c r="L63" s="18">
        <v>0.3</v>
      </c>
      <c r="M63" s="18">
        <f>L63*C63*1440</f>
        <v>8.1</v>
      </c>
      <c r="N63" s="18">
        <f>N62+M63</f>
        <v>103.7165</v>
      </c>
    </row>
    <row r="64" ht="32.05" customHeight="1">
      <c r="A64" t="s" s="9">
        <v>76</v>
      </c>
      <c r="B64" s="15">
        <f>B63+C64</f>
        <v>44669.727777777778</v>
      </c>
      <c r="C64" s="17">
        <v>0.01388888888888889</v>
      </c>
      <c r="D64" s="14">
        <f>D63+C64</f>
        <v>2.529861111111111</v>
      </c>
      <c r="E64" s="12">
        <f>D64</f>
        <v>2.529861111111111</v>
      </c>
      <c r="F64" s="11">
        <v>0</v>
      </c>
      <c r="G64" s="11">
        <f>G63+F64</f>
        <v>3394</v>
      </c>
      <c r="H64" s="14"/>
      <c r="I64" s="13">
        <f>H64+I63</f>
        <v>624.318181818182</v>
      </c>
      <c r="J64" s="11">
        <v>0</v>
      </c>
      <c r="K64" s="16">
        <f>(J64+K63)</f>
        <v>163456.018181818</v>
      </c>
      <c r="L64" s="16"/>
      <c r="M64" s="16"/>
      <c r="N64" s="18">
        <f>N63+M64</f>
        <v>103.7165</v>
      </c>
    </row>
    <row r="65" ht="20.05" customHeight="1">
      <c r="A65" t="s" s="9">
        <v>77</v>
      </c>
      <c r="B65" s="15">
        <f>B64+C65</f>
        <v>44669.820138888892</v>
      </c>
      <c r="C65" s="12">
        <v>0.09236111111111112</v>
      </c>
      <c r="D65" s="14">
        <f>D64+C65</f>
        <v>2.622222222222222</v>
      </c>
      <c r="E65" s="12">
        <f>D65</f>
        <v>2.622222222222222</v>
      </c>
      <c r="F65" s="11">
        <v>187</v>
      </c>
      <c r="G65" s="11">
        <f>G64+F65</f>
        <v>3581</v>
      </c>
      <c r="H65" s="14"/>
      <c r="I65" s="13">
        <f>H65+I64</f>
        <v>624.318181818182</v>
      </c>
      <c r="J65" s="11">
        <v>0</v>
      </c>
      <c r="K65" s="16">
        <f>(J65+K64)</f>
        <v>163456.018181818</v>
      </c>
      <c r="L65" s="16"/>
      <c r="M65" s="16"/>
      <c r="N65" s="18">
        <f>N64+M65</f>
        <v>103.7165</v>
      </c>
    </row>
    <row r="66" ht="32.05" customHeight="1">
      <c r="A66" t="s" s="9">
        <v>78</v>
      </c>
      <c r="B66" s="15">
        <f>B65+C66</f>
        <v>44669.844444444447</v>
      </c>
      <c r="C66" s="17">
        <v>0.02430555555555556</v>
      </c>
      <c r="D66" s="14">
        <f>D65+C66</f>
        <v>2.646527777777778</v>
      </c>
      <c r="E66" s="12">
        <f>D66</f>
        <v>2.646527777777778</v>
      </c>
      <c r="F66" s="11">
        <v>0</v>
      </c>
      <c r="G66" s="11">
        <f>G65+F66</f>
        <v>3581</v>
      </c>
      <c r="H66" s="13">
        <v>39</v>
      </c>
      <c r="I66" s="13">
        <f>H66+I65</f>
        <v>663.318181818182</v>
      </c>
      <c r="J66" s="13">
        <f>H66*30</f>
        <v>1170</v>
      </c>
      <c r="K66" s="16">
        <f>(J66+K65)</f>
        <v>164626.018181818</v>
      </c>
      <c r="L66" s="18">
        <v>0.33</v>
      </c>
      <c r="M66" s="18">
        <f>L66*C66*1440</f>
        <v>11.55</v>
      </c>
      <c r="N66" s="18">
        <f>N65+M66</f>
        <v>115.2665</v>
      </c>
    </row>
    <row r="67" ht="32.05" customHeight="1">
      <c r="A67" t="s" s="9">
        <v>79</v>
      </c>
      <c r="B67" s="15">
        <f>B66+C67</f>
        <v>44669.844444444447</v>
      </c>
      <c r="C67" s="14">
        <v>0</v>
      </c>
      <c r="D67" s="14">
        <f>D66+C67</f>
        <v>2.646527777777778</v>
      </c>
      <c r="E67" s="12">
        <f>D67</f>
        <v>2.646527777777778</v>
      </c>
      <c r="F67" s="11">
        <v>0</v>
      </c>
      <c r="G67" s="11">
        <f>G66+F67</f>
        <v>3581</v>
      </c>
      <c r="H67" s="14"/>
      <c r="I67" s="13">
        <f>H67+I66</f>
        <v>663.318181818182</v>
      </c>
      <c r="J67" s="11">
        <v>0</v>
      </c>
      <c r="K67" s="16">
        <f>(J67+K66)</f>
        <v>164626.018181818</v>
      </c>
      <c r="L67" s="16"/>
      <c r="M67" s="16"/>
      <c r="N67" s="18">
        <f>N66+M67</f>
        <v>115.2665</v>
      </c>
    </row>
    <row r="68" ht="20.05" customHeight="1">
      <c r="A68" t="s" s="9">
        <v>80</v>
      </c>
      <c r="B68" s="15">
        <f>B67+C68</f>
        <v>44669.952777777777</v>
      </c>
      <c r="C68" s="12">
        <v>0.1083333333333333</v>
      </c>
      <c r="D68" s="14">
        <f>D67+C68</f>
        <v>2.754861111111111</v>
      </c>
      <c r="E68" s="12">
        <f>D68</f>
        <v>2.754861111111111</v>
      </c>
      <c r="F68" s="11">
        <v>227</v>
      </c>
      <c r="G68" s="11">
        <f>G67+F68</f>
        <v>3808</v>
      </c>
      <c r="H68" s="14"/>
      <c r="I68" s="13">
        <f>H68+I67</f>
        <v>663.318181818182</v>
      </c>
      <c r="J68" s="11">
        <v>0</v>
      </c>
      <c r="K68" s="16">
        <f>(J68+K67)</f>
        <v>164626.018181818</v>
      </c>
      <c r="L68" s="14"/>
      <c r="M68" s="14"/>
      <c r="N68" s="18">
        <f>N67+M68</f>
        <v>115.2665</v>
      </c>
    </row>
    <row r="69" ht="20.05" customHeight="1">
      <c r="A69" t="s" s="9">
        <v>81</v>
      </c>
      <c r="B69" s="15">
        <f>B68+C69</f>
        <v>44669.970833333333</v>
      </c>
      <c r="C69" s="17">
        <v>0.01805555555555555</v>
      </c>
      <c r="D69" s="14">
        <f>D68+C69</f>
        <v>2.772916666666667</v>
      </c>
      <c r="E69" s="12">
        <f>D69</f>
        <v>2.772916666666667</v>
      </c>
      <c r="F69" s="11">
        <v>0</v>
      </c>
      <c r="G69" s="11">
        <f>G68+F69</f>
        <v>3808</v>
      </c>
      <c r="H69" s="13">
        <v>30</v>
      </c>
      <c r="I69" s="13">
        <f>H69+I68</f>
        <v>693.318181818182</v>
      </c>
      <c r="J69" s="13">
        <f>H69*30</f>
        <v>900</v>
      </c>
      <c r="K69" s="16">
        <f>(J69+K68)</f>
        <v>165526.018181818</v>
      </c>
      <c r="L69" s="18">
        <v>0.3</v>
      </c>
      <c r="M69" s="18">
        <f>L69*C69*1440</f>
        <v>7.8</v>
      </c>
      <c r="N69" s="18">
        <f>N68+M69</f>
        <v>123.0665</v>
      </c>
    </row>
    <row r="70" ht="20.05" customHeight="1">
      <c r="A70" t="s" s="9">
        <v>82</v>
      </c>
      <c r="B70" s="15">
        <f>B69+C70</f>
        <v>44669.970833333333</v>
      </c>
      <c r="C70" s="14">
        <v>0</v>
      </c>
      <c r="D70" s="14">
        <f>D69+C70</f>
        <v>2.772916666666667</v>
      </c>
      <c r="E70" s="12">
        <f>D70</f>
        <v>2.772916666666667</v>
      </c>
      <c r="F70" s="11">
        <v>0</v>
      </c>
      <c r="G70" s="11">
        <f>G69+F70</f>
        <v>3808</v>
      </c>
      <c r="H70" s="14"/>
      <c r="I70" s="13">
        <f>H70+I69</f>
        <v>693.318181818182</v>
      </c>
      <c r="J70" s="11">
        <v>0</v>
      </c>
      <c r="K70" s="16">
        <f>(J70+K69)</f>
        <v>165526.018181818</v>
      </c>
      <c r="L70" s="16"/>
      <c r="M70" s="16"/>
      <c r="N70" s="18">
        <f>N69+M70</f>
        <v>123.0665</v>
      </c>
    </row>
    <row r="71" ht="20.05" customHeight="1">
      <c r="A71" t="s" s="9">
        <v>83</v>
      </c>
      <c r="B71" s="15">
        <f>B70+C71</f>
        <v>44670.290277777778</v>
      </c>
      <c r="C71" s="12">
        <v>0.3194444444444444</v>
      </c>
      <c r="D71" s="14">
        <f>D70+C71</f>
        <v>3.092361111111111</v>
      </c>
      <c r="E71" s="12">
        <f>D71</f>
        <v>3.092361111111111</v>
      </c>
      <c r="F71" s="14"/>
      <c r="G71" s="11">
        <f>G70+F71</f>
        <v>3808</v>
      </c>
      <c r="H71" s="14"/>
      <c r="I71" s="13">
        <f>H71+I70</f>
        <v>693.318181818182</v>
      </c>
      <c r="J71" s="14"/>
      <c r="K71" s="16">
        <f>(J71+K70)</f>
        <v>165526.018181818</v>
      </c>
      <c r="L71" s="16"/>
      <c r="M71" s="16"/>
      <c r="N71" s="18">
        <f>N70+M71</f>
        <v>123.0665</v>
      </c>
    </row>
    <row r="72" ht="20.05" customHeight="1">
      <c r="A72" t="s" s="9">
        <v>84</v>
      </c>
      <c r="B72" s="15">
        <f>B71+C72</f>
        <v>44670.383333333331</v>
      </c>
      <c r="C72" s="12">
        <v>0.09305555555555556</v>
      </c>
      <c r="D72" s="14">
        <f>D71+C72</f>
        <v>3.185416666666667</v>
      </c>
      <c r="E72" s="12">
        <f>D72</f>
        <v>3.185416666666667</v>
      </c>
      <c r="F72" s="11">
        <v>186</v>
      </c>
      <c r="G72" s="11">
        <f>G71+F72</f>
        <v>3994</v>
      </c>
      <c r="H72" s="14"/>
      <c r="I72" s="13">
        <f>H72+I71</f>
        <v>693.318181818182</v>
      </c>
      <c r="J72" s="11">
        <v>0</v>
      </c>
      <c r="K72" s="16">
        <f>(J72+K71)</f>
        <v>165526.018181818</v>
      </c>
      <c r="L72" s="16"/>
      <c r="M72" s="16"/>
      <c r="N72" s="18">
        <f>N70+M72</f>
        <v>123.0665</v>
      </c>
    </row>
    <row r="73" ht="20.05" customHeight="1">
      <c r="A73" t="s" s="9">
        <v>85</v>
      </c>
      <c r="B73" s="15">
        <f>B72+C73</f>
        <v>44670.4125</v>
      </c>
      <c r="C73" s="17">
        <v>0.02916666666666667</v>
      </c>
      <c r="D73" s="14">
        <f>D72+C73</f>
        <v>3.214583333333333</v>
      </c>
      <c r="E73" s="12">
        <f>D73</f>
        <v>3.214583333333333</v>
      </c>
      <c r="F73" s="11">
        <v>0</v>
      </c>
      <c r="G73" s="11">
        <f>G72+F73</f>
        <v>3994</v>
      </c>
      <c r="H73" s="13">
        <v>30</v>
      </c>
      <c r="I73" s="13">
        <f>H73+I72</f>
        <v>723.318181818182</v>
      </c>
      <c r="J73" s="13">
        <f>H73*30</f>
        <v>900</v>
      </c>
      <c r="K73" s="16">
        <f>(J73+K72)</f>
        <v>166426.018181818</v>
      </c>
      <c r="L73" s="18">
        <v>0.3</v>
      </c>
      <c r="M73" s="18">
        <f>L73*C73*1440</f>
        <v>12.6</v>
      </c>
      <c r="N73" s="18">
        <f>N72+M73</f>
        <v>135.6665</v>
      </c>
    </row>
    <row r="74" ht="32.05" customHeight="1">
      <c r="A74" t="s" s="9">
        <v>86</v>
      </c>
      <c r="B74" s="15">
        <f>B73+C74</f>
        <v>44670.4125</v>
      </c>
      <c r="C74" s="14">
        <v>0</v>
      </c>
      <c r="D74" s="14">
        <f>D73+C74</f>
        <v>3.214583333333333</v>
      </c>
      <c r="E74" s="12">
        <f>D74</f>
        <v>3.214583333333333</v>
      </c>
      <c r="F74" s="11">
        <v>0</v>
      </c>
      <c r="G74" s="11">
        <f>G73+F74</f>
        <v>3994</v>
      </c>
      <c r="H74" s="14"/>
      <c r="I74" s="13">
        <f>H74+I73</f>
        <v>723.318181818182</v>
      </c>
      <c r="J74" s="11">
        <v>0</v>
      </c>
      <c r="K74" s="16">
        <f>(J74+K73)</f>
        <v>166426.018181818</v>
      </c>
      <c r="L74" s="16"/>
      <c r="M74" s="16"/>
      <c r="N74" s="18">
        <f>N73+M74</f>
        <v>135.6665</v>
      </c>
    </row>
    <row r="75" ht="20.05" customHeight="1">
      <c r="A75" t="s" s="9">
        <v>87</v>
      </c>
      <c r="B75" s="15">
        <f>B74+C75</f>
        <v>44670.470138888886</v>
      </c>
      <c r="C75" s="12">
        <v>0.05763888888888889</v>
      </c>
      <c r="D75" s="14">
        <f>D74+C75</f>
        <v>3.272222222222222</v>
      </c>
      <c r="E75" s="12">
        <f>D75</f>
        <v>3.272222222222222</v>
      </c>
      <c r="F75" s="11">
        <v>116</v>
      </c>
      <c r="G75" s="11">
        <f>G74+F75</f>
        <v>4110</v>
      </c>
      <c r="H75" s="14"/>
      <c r="I75" s="13">
        <f>H75+I74</f>
        <v>723.318181818182</v>
      </c>
      <c r="J75" s="11">
        <v>0</v>
      </c>
      <c r="K75" s="16">
        <f>(J75+K74)</f>
        <v>166426.018181818</v>
      </c>
      <c r="L75" t="s" s="20">
        <v>68</v>
      </c>
      <c r="M75" s="16"/>
      <c r="N75" s="18">
        <f>N74+M75</f>
        <v>135.6665</v>
      </c>
    </row>
    <row r="76" ht="20.05" customHeight="1">
      <c r="A76" t="s" s="9">
        <v>88</v>
      </c>
      <c r="B76" s="15">
        <f>B75+C76</f>
        <v>44670.477083333331</v>
      </c>
      <c r="C76" s="17">
        <v>0.006944444444444444</v>
      </c>
      <c r="D76" s="14">
        <f>D75+C76</f>
        <v>3.279166666666667</v>
      </c>
      <c r="E76" s="12">
        <f>D76</f>
        <v>3.279166666666667</v>
      </c>
      <c r="F76" s="11">
        <v>0</v>
      </c>
      <c r="G76" s="11">
        <f>G75+F76</f>
        <v>4110</v>
      </c>
      <c r="H76" s="13">
        <v>5</v>
      </c>
      <c r="I76" s="13">
        <f>H76+I75</f>
        <v>728.318181818182</v>
      </c>
      <c r="J76" s="13">
        <f>H76*30</f>
        <v>150</v>
      </c>
      <c r="K76" s="16">
        <f>(J76+K75)</f>
        <v>166576.018181818</v>
      </c>
      <c r="L76" s="18">
        <v>0.3</v>
      </c>
      <c r="M76" s="18">
        <f>L76*C76*1440</f>
        <v>3</v>
      </c>
      <c r="N76" s="18">
        <f>N75+M76</f>
        <v>138.6665</v>
      </c>
    </row>
    <row r="77" ht="20.05" customHeight="1">
      <c r="A77" t="s" s="9">
        <v>89</v>
      </c>
      <c r="B77" s="15">
        <f>B76+C77</f>
        <v>44670.477083333331</v>
      </c>
      <c r="C77" s="14">
        <v>0</v>
      </c>
      <c r="D77" s="14">
        <f>D76+C77</f>
        <v>3.279166666666667</v>
      </c>
      <c r="E77" s="12">
        <f>D77</f>
        <v>3.279166666666667</v>
      </c>
      <c r="F77" s="11">
        <v>0</v>
      </c>
      <c r="G77" s="11">
        <f>G76+F77</f>
        <v>4110</v>
      </c>
      <c r="H77" s="14"/>
      <c r="I77" s="13">
        <f>H77+I76</f>
        <v>728.318181818182</v>
      </c>
      <c r="J77" s="11">
        <v>0</v>
      </c>
      <c r="K77" s="16">
        <f>(J77+K76)</f>
        <v>166576.018181818</v>
      </c>
      <c r="L77" s="16"/>
      <c r="M77" s="16"/>
      <c r="N77" s="18">
        <f>N76+M77</f>
        <v>138.6665</v>
      </c>
    </row>
    <row r="78" ht="20.05" customHeight="1">
      <c r="A78" t="s" s="9">
        <v>90</v>
      </c>
      <c r="B78" s="15">
        <f>B77+C78</f>
        <v>44670.55625</v>
      </c>
      <c r="C78" s="12">
        <v>0.07916666666666666</v>
      </c>
      <c r="D78" s="14">
        <f>D77+C78</f>
        <v>3.358333333333333</v>
      </c>
      <c r="E78" s="12">
        <f>D78</f>
        <v>3.358333333333333</v>
      </c>
      <c r="F78" s="11">
        <v>169</v>
      </c>
      <c r="G78" s="11">
        <f>G77+F78</f>
        <v>4279</v>
      </c>
      <c r="H78" s="14"/>
      <c r="I78" s="13">
        <f>H78+I77</f>
        <v>728.318181818182</v>
      </c>
      <c r="J78" s="14"/>
      <c r="K78" s="16">
        <f>(J78+K77)</f>
        <v>166576.018181818</v>
      </c>
      <c r="L78" s="16"/>
      <c r="M78" s="16"/>
      <c r="N78" s="18">
        <f>N77+M78</f>
        <v>138.6665</v>
      </c>
    </row>
    <row r="79" ht="20.05" customHeight="1">
      <c r="A79" t="s" s="9">
        <v>91</v>
      </c>
      <c r="B79" s="15">
        <f>B78+C79</f>
        <v>44670.576388888891</v>
      </c>
      <c r="C79" s="17">
        <v>0.02013888888888889</v>
      </c>
      <c r="D79" s="14">
        <f>D78+C79</f>
        <v>3.378472222222222</v>
      </c>
      <c r="E79" s="12">
        <f>D79</f>
        <v>3.378472222222222</v>
      </c>
      <c r="F79" s="11">
        <v>0</v>
      </c>
      <c r="G79" s="11">
        <f>G78+F79</f>
        <v>4279</v>
      </c>
      <c r="H79" s="11">
        <v>32</v>
      </c>
      <c r="I79" s="13">
        <f>H79+I78</f>
        <v>760.318181818182</v>
      </c>
      <c r="J79" s="11">
        <f>H79*30</f>
        <v>960</v>
      </c>
      <c r="K79" s="16">
        <f>(J79+K78)</f>
        <v>167536.018181818</v>
      </c>
      <c r="L79" s="16"/>
      <c r="M79" s="16"/>
      <c r="N79" s="18">
        <f>N77+M79</f>
        <v>138.6665</v>
      </c>
    </row>
    <row r="80" ht="20.05" customHeight="1">
      <c r="A80" t="s" s="9">
        <v>92</v>
      </c>
      <c r="B80" s="15">
        <f>B79+C80</f>
        <v>44670.576388888891</v>
      </c>
      <c r="C80" s="14">
        <v>0</v>
      </c>
      <c r="D80" s="14">
        <f>D79+C80</f>
        <v>3.378472222222222</v>
      </c>
      <c r="E80" s="12">
        <f>D80</f>
        <v>3.378472222222222</v>
      </c>
      <c r="F80" s="11">
        <v>0</v>
      </c>
      <c r="G80" s="11">
        <f>G79+F80</f>
        <v>4279</v>
      </c>
      <c r="H80" s="14"/>
      <c r="I80" s="13">
        <f>H80+I79</f>
        <v>760.318181818182</v>
      </c>
      <c r="J80" s="14"/>
      <c r="K80" s="16">
        <f>(J80+K79)</f>
        <v>167536.018181818</v>
      </c>
      <c r="L80" s="16"/>
      <c r="M80" s="16"/>
      <c r="N80" s="18">
        <f>N77+M80</f>
        <v>138.6665</v>
      </c>
    </row>
    <row r="81" ht="20.05" customHeight="1">
      <c r="A81" t="s" s="9">
        <v>93</v>
      </c>
      <c r="B81" s="15">
        <f>B80+C81</f>
        <v>44670.659722222219</v>
      </c>
      <c r="C81" s="19">
        <v>0.08333333333333333</v>
      </c>
      <c r="D81" s="14">
        <f>D80+C81</f>
        <v>3.461805555555555</v>
      </c>
      <c r="E81" s="12">
        <f>D81</f>
        <v>3.461805555555555</v>
      </c>
      <c r="F81" s="11">
        <v>189</v>
      </c>
      <c r="G81" s="11">
        <f>G80+F81</f>
        <v>4468</v>
      </c>
      <c r="H81" s="14"/>
      <c r="I81" s="13">
        <f>H81+I80</f>
        <v>760.318181818182</v>
      </c>
      <c r="J81" s="11">
        <v>0</v>
      </c>
      <c r="K81" s="16">
        <f>(J81+K80)</f>
        <v>167536.018181818</v>
      </c>
      <c r="L81" s="16"/>
      <c r="M81" s="16"/>
      <c r="N81" s="18">
        <f>N77+M81</f>
        <v>138.6665</v>
      </c>
    </row>
    <row r="82" ht="20.05" customHeight="1">
      <c r="A82" t="s" s="9">
        <v>94</v>
      </c>
      <c r="B82" s="15">
        <f>B81+C82</f>
        <v>44670.672916666670</v>
      </c>
      <c r="C82" s="17">
        <v>0.01319444444444444</v>
      </c>
      <c r="D82" s="14">
        <f>D81+C82</f>
        <v>3.475</v>
      </c>
      <c r="E82" s="12">
        <f>D82</f>
        <v>3.475</v>
      </c>
      <c r="F82" s="11">
        <v>0</v>
      </c>
      <c r="G82" s="11">
        <f>G81+F82</f>
        <v>4468</v>
      </c>
      <c r="H82" s="13">
        <v>21</v>
      </c>
      <c r="I82" s="13">
        <f>H82+I81</f>
        <v>781.318181818182</v>
      </c>
      <c r="J82" s="13">
        <f>H82*30</f>
        <v>630</v>
      </c>
      <c r="K82" s="16">
        <f>(J82+K81)</f>
        <v>168166.018181818</v>
      </c>
      <c r="L82" s="18">
        <v>0.3</v>
      </c>
      <c r="M82" s="18">
        <f>L82*C82*1440</f>
        <v>5.7</v>
      </c>
      <c r="N82" s="18">
        <f>N81+M82</f>
        <v>144.3665</v>
      </c>
    </row>
    <row r="83" ht="20.05" customHeight="1">
      <c r="A83" t="s" s="9">
        <v>95</v>
      </c>
      <c r="B83" s="15">
        <f>B82+C83</f>
        <v>44670.672916666670</v>
      </c>
      <c r="C83" s="14">
        <v>0</v>
      </c>
      <c r="D83" s="14">
        <f>D82+C83</f>
        <v>3.475</v>
      </c>
      <c r="E83" s="12">
        <f>D83</f>
        <v>3.475</v>
      </c>
      <c r="F83" s="11">
        <v>0</v>
      </c>
      <c r="G83" s="11">
        <f>G82+F83</f>
        <v>4468</v>
      </c>
      <c r="H83" s="13"/>
      <c r="I83" s="13">
        <f>H83+I82</f>
        <v>781.318181818182</v>
      </c>
      <c r="J83" s="14"/>
      <c r="K83" s="16">
        <f>(J83+K82)</f>
        <v>168166.018181818</v>
      </c>
      <c r="L83" s="18"/>
      <c r="M83" s="18"/>
      <c r="N83" s="18">
        <f>N82+M83</f>
        <v>144.3665</v>
      </c>
    </row>
    <row r="84" ht="20.05" customHeight="1">
      <c r="A84" t="s" s="9">
        <v>96</v>
      </c>
      <c r="B84" s="15">
        <f>B83+C84</f>
        <v>44670.678472222222</v>
      </c>
      <c r="C84" s="17">
        <v>0.005555555555555556</v>
      </c>
      <c r="D84" s="14">
        <f>D83+C84</f>
        <v>3.480555555555556</v>
      </c>
      <c r="E84" s="12">
        <f>D84</f>
        <v>3.480555555555556</v>
      </c>
      <c r="F84" s="11">
        <v>23</v>
      </c>
      <c r="G84" s="11">
        <f>G83+F84</f>
        <v>4491</v>
      </c>
      <c r="H84" s="13">
        <v>6</v>
      </c>
      <c r="I84" s="13">
        <f>H84+I83</f>
        <v>787.318181818182</v>
      </c>
      <c r="J84" s="13">
        <f>H84*30</f>
        <v>180</v>
      </c>
      <c r="K84" s="16">
        <f>(J84+K83)</f>
        <v>168346.018181818</v>
      </c>
      <c r="L84" s="18">
        <v>0.3</v>
      </c>
      <c r="M84" s="18">
        <f>L84*C84*1440</f>
        <v>2.4</v>
      </c>
      <c r="N84" s="18">
        <f>N83+M84</f>
        <v>146.7665</v>
      </c>
    </row>
    <row r="85" ht="20.05" customHeight="1">
      <c r="A85" t="s" s="9">
        <v>97</v>
      </c>
      <c r="B85" s="21"/>
      <c r="C85" s="14"/>
      <c r="D85" s="14"/>
      <c r="E85" s="12"/>
      <c r="F85" s="14"/>
      <c r="G85" s="14"/>
      <c r="H85" s="13"/>
      <c r="I85" s="14"/>
      <c r="J85" t="s" s="20">
        <v>98</v>
      </c>
      <c r="K85" s="16">
        <f>K84/1000</f>
        <v>168.346018181818</v>
      </c>
      <c r="L85" s="18">
        <f>AVERAGE(L3:L84)</f>
        <v>0.296086956521739</v>
      </c>
      <c r="M85" s="18">
        <f>AVERAGE(M3:M84)</f>
        <v>6.38115217391304</v>
      </c>
      <c r="N85" s="18">
        <f>N84+M85</f>
        <v>153.147652173913</v>
      </c>
    </row>
    <row r="86" ht="20.05" customHeight="1">
      <c r="A86" t="s" s="9">
        <v>99</v>
      </c>
      <c r="B86" s="21"/>
      <c r="C86" s="14"/>
      <c r="D86" s="14"/>
      <c r="E86" s="12"/>
      <c r="F86" s="14"/>
      <c r="G86" s="14"/>
      <c r="H86" s="13"/>
      <c r="I86" s="14"/>
      <c r="J86" t="s" s="20">
        <v>100</v>
      </c>
      <c r="K86" s="16">
        <v>248.8</v>
      </c>
      <c r="L86" t="s" s="20">
        <v>101</v>
      </c>
      <c r="M86" t="s" s="20">
        <v>102</v>
      </c>
      <c r="N86" t="s" s="20">
        <v>103</v>
      </c>
    </row>
    <row r="87" ht="20.05" customHeight="1">
      <c r="A87" s="22"/>
      <c r="B87" s="21"/>
      <c r="C87" s="14"/>
      <c r="D87" s="14"/>
      <c r="E87" s="12"/>
      <c r="F87" s="14"/>
      <c r="G87" s="14"/>
      <c r="H87" s="13"/>
      <c r="I87" s="14"/>
      <c r="J87" t="s" s="20">
        <v>104</v>
      </c>
      <c r="K87" s="16">
        <v>266</v>
      </c>
      <c r="L87" s="16"/>
      <c r="M87" s="16"/>
      <c r="N87" s="16"/>
    </row>
    <row r="88" ht="20.05" customHeight="1">
      <c r="A88" s="22"/>
      <c r="B88" t="s" s="23">
        <v>105</v>
      </c>
      <c r="C88" t="s" s="20">
        <v>106</v>
      </c>
      <c r="D88" t="s" s="20">
        <v>107</v>
      </c>
      <c r="E88" t="s" s="20">
        <v>108</v>
      </c>
      <c r="F88" s="14"/>
      <c r="G88" s="14"/>
      <c r="H88" s="13"/>
      <c r="I88" s="14"/>
      <c r="J88" s="14"/>
      <c r="K88" s="16"/>
      <c r="L88" s="16"/>
      <c r="M88" s="16"/>
      <c r="N88" s="16"/>
    </row>
    <row r="89" ht="32.05" customHeight="1">
      <c r="A89" t="s" s="9">
        <v>109</v>
      </c>
      <c r="B89" s="24">
        <v>4</v>
      </c>
      <c r="C89" s="11">
        <f>1/B89</f>
        <v>0.25</v>
      </c>
      <c r="D89" s="11">
        <f>C89*1000</f>
        <v>250</v>
      </c>
      <c r="E89" s="13">
        <f>C89*100</f>
        <v>25</v>
      </c>
      <c r="F89" s="14"/>
      <c r="G89" s="14"/>
      <c r="H89" s="13"/>
      <c r="I89" s="14"/>
      <c r="J89" s="14"/>
      <c r="K89" s="16"/>
      <c r="L89" s="16"/>
      <c r="M89" s="16"/>
      <c r="N89" s="16"/>
    </row>
    <row r="90" ht="20.05" customHeight="1">
      <c r="A90" s="22"/>
      <c r="B90" s="21"/>
      <c r="C90" s="14"/>
      <c r="D90" s="14"/>
      <c r="E90" s="12"/>
      <c r="F90" s="14"/>
      <c r="G90" s="14"/>
      <c r="H90" s="13"/>
      <c r="I90" s="14"/>
      <c r="J90" s="14"/>
      <c r="K90" s="16"/>
      <c r="L90" s="16"/>
      <c r="M90" s="16"/>
      <c r="N90" s="16"/>
    </row>
    <row r="91" ht="20.05" customHeight="1">
      <c r="A91" s="22"/>
      <c r="B91" s="21"/>
      <c r="C91" s="14"/>
      <c r="D91" s="11"/>
      <c r="E91" s="12"/>
      <c r="F91" s="14"/>
      <c r="G91" s="14"/>
      <c r="H91" s="13"/>
      <c r="I91" s="14"/>
      <c r="J91" s="14"/>
      <c r="K91" s="16"/>
      <c r="L91" s="16"/>
      <c r="M91" s="16"/>
      <c r="N91" s="16"/>
    </row>
  </sheetData>
  <mergeCells count="1">
    <mergeCell ref="A1:N1"/>
  </mergeCells>
  <hyperlinks>
    <hyperlink ref="J2" r:id="rId1" location="" tooltip="" display="gCO2 Equivalent"/>
    <hyperlink ref="A86" r:id="rId2" location="" tooltip="" display="Flight Carbon Emissions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